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D:\Moji dokumenti\Desktop\"/>
    </mc:Choice>
  </mc:AlternateContent>
  <xr:revisionPtr revIDLastSave="0" documentId="8_{51E0277E-25A4-47F6-B101-44F7D5962D5A}" xr6:coauthVersionLast="37" xr6:coauthVersionMax="37" xr10:uidLastSave="{00000000-0000-0000-0000-000000000000}"/>
  <bookViews>
    <workbookView xWindow="0" yWindow="0" windowWidth="18870" windowHeight="9735" firstSheet="3" activeTab="5" xr2:uid="{00000000-000D-0000-FFFF-FFFF00000000}"/>
  </bookViews>
  <sheets>
    <sheet name="SAŽETAK" sheetId="1" r:id="rId1"/>
    <sheet name="Izvršenje po ekonomskoj klas." sheetId="11" r:id="rId2"/>
    <sheet name="Izvršenje po izvorima" sheetId="3" r:id="rId3"/>
    <sheet name="Izvršenje prema funkcijskoj kl" sheetId="5" r:id="rId4"/>
    <sheet name="Izvršenje Računa financiranja" sheetId="6" r:id="rId5"/>
    <sheet name="POSEBNI DIO" sheetId="7" r:id="rId6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9" i="7" l="1"/>
  <c r="I82" i="7"/>
  <c r="H138" i="7"/>
  <c r="H82" i="7" l="1"/>
  <c r="I70" i="11" l="1"/>
  <c r="J70" i="11"/>
  <c r="I184" i="7" l="1"/>
  <c r="J163" i="3"/>
  <c r="J103" i="3" l="1"/>
  <c r="K190" i="3" l="1"/>
  <c r="K151" i="3"/>
  <c r="K189" i="3"/>
  <c r="K188" i="3"/>
  <c r="K103" i="3"/>
  <c r="K97" i="3"/>
  <c r="K89" i="3"/>
  <c r="K133" i="3"/>
  <c r="J133" i="3"/>
  <c r="J189" i="3" l="1"/>
  <c r="J188" i="3"/>
  <c r="J151" i="3"/>
  <c r="J204" i="3"/>
  <c r="J97" i="3"/>
  <c r="J89" i="3"/>
  <c r="J75" i="3"/>
  <c r="K18" i="3" l="1"/>
  <c r="J18" i="3"/>
  <c r="H43" i="3"/>
  <c r="H42" i="3" s="1"/>
  <c r="H26" i="3"/>
  <c r="H14" i="3"/>
  <c r="H13" i="3" s="1"/>
  <c r="H12" i="3" s="1"/>
  <c r="K46" i="3"/>
  <c r="K47" i="3"/>
  <c r="K48" i="3"/>
  <c r="K49" i="3"/>
  <c r="K50" i="3"/>
  <c r="K51" i="3"/>
  <c r="K52" i="3"/>
  <c r="K246" i="3"/>
  <c r="K248" i="3"/>
  <c r="K249" i="3"/>
  <c r="K251" i="3"/>
  <c r="K252" i="3"/>
  <c r="K253" i="3"/>
  <c r="K254" i="3"/>
  <c r="K255" i="3"/>
  <c r="K256" i="3"/>
  <c r="K258" i="3"/>
  <c r="K259" i="3"/>
  <c r="K260" i="3"/>
  <c r="K262" i="3"/>
  <c r="K263" i="3"/>
  <c r="K264" i="3"/>
  <c r="K266" i="3"/>
  <c r="K267" i="3"/>
  <c r="K269" i="3"/>
  <c r="K270" i="3"/>
  <c r="K245" i="3"/>
  <c r="J246" i="3"/>
  <c r="J248" i="3"/>
  <c r="J249" i="3"/>
  <c r="J251" i="3"/>
  <c r="J252" i="3"/>
  <c r="J254" i="3"/>
  <c r="J255" i="3"/>
  <c r="J256" i="3"/>
  <c r="J258" i="3"/>
  <c r="J259" i="3"/>
  <c r="J260" i="3"/>
  <c r="J262" i="3"/>
  <c r="J263" i="3"/>
  <c r="J264" i="3"/>
  <c r="J266" i="3"/>
  <c r="J267" i="3"/>
  <c r="J269" i="3"/>
  <c r="J270" i="3"/>
  <c r="J245" i="3"/>
  <c r="H272" i="3"/>
  <c r="H271" i="3"/>
  <c r="K271" i="3" s="1"/>
  <c r="F65" i="11"/>
  <c r="F102" i="11"/>
  <c r="J96" i="11"/>
  <c r="I96" i="11"/>
  <c r="J95" i="11"/>
  <c r="I95" i="11"/>
  <c r="J94" i="11"/>
  <c r="I94" i="11"/>
  <c r="J93" i="11"/>
  <c r="I93" i="11"/>
  <c r="J92" i="11"/>
  <c r="I92" i="11"/>
  <c r="J91" i="11"/>
  <c r="I91" i="11"/>
  <c r="J90" i="11"/>
  <c r="I90" i="11"/>
  <c r="H88" i="11"/>
  <c r="F88" i="11"/>
  <c r="J87" i="11"/>
  <c r="I87" i="11"/>
  <c r="J83" i="11"/>
  <c r="I83" i="11"/>
  <c r="J82" i="11"/>
  <c r="I82" i="11"/>
  <c r="J80" i="11"/>
  <c r="I80" i="11"/>
  <c r="J79" i="11"/>
  <c r="I79" i="11"/>
  <c r="J78" i="11"/>
  <c r="I78" i="11"/>
  <c r="J76" i="11"/>
  <c r="I76" i="11"/>
  <c r="J58" i="11"/>
  <c r="I58" i="11"/>
  <c r="J56" i="11"/>
  <c r="I56" i="11"/>
  <c r="J55" i="11"/>
  <c r="I55" i="11"/>
  <c r="J54" i="11"/>
  <c r="I54" i="11"/>
  <c r="F52" i="11"/>
  <c r="F51" i="11" s="1"/>
  <c r="J42" i="11"/>
  <c r="I42" i="11"/>
  <c r="J41" i="11"/>
  <c r="I41" i="11"/>
  <c r="J40" i="11"/>
  <c r="I40" i="11"/>
  <c r="J39" i="11"/>
  <c r="I39" i="11"/>
  <c r="I38" i="11"/>
  <c r="I37" i="11"/>
  <c r="I36" i="11"/>
  <c r="I35" i="11"/>
  <c r="I34" i="11"/>
  <c r="F32" i="11"/>
  <c r="F31" i="11" s="1"/>
  <c r="J30" i="11"/>
  <c r="I30" i="11"/>
  <c r="J29" i="11"/>
  <c r="I29" i="11"/>
  <c r="H28" i="11"/>
  <c r="F28" i="11"/>
  <c r="J27" i="11"/>
  <c r="I27" i="11"/>
  <c r="J26" i="11"/>
  <c r="I26" i="11"/>
  <c r="H25" i="11"/>
  <c r="F25" i="11"/>
  <c r="J23" i="11"/>
  <c r="I23" i="11"/>
  <c r="H22" i="11"/>
  <c r="H21" i="11" s="1"/>
  <c r="F22" i="11"/>
  <c r="F21" i="11" s="1"/>
  <c r="J20" i="11"/>
  <c r="I20" i="11"/>
  <c r="J19" i="11"/>
  <c r="I19" i="11"/>
  <c r="J18" i="11"/>
  <c r="I18" i="11"/>
  <c r="J17" i="11"/>
  <c r="I17" i="11"/>
  <c r="J16" i="11"/>
  <c r="I16" i="11"/>
  <c r="J15" i="11"/>
  <c r="I15" i="11"/>
  <c r="F13" i="11"/>
  <c r="F12" i="11" s="1"/>
  <c r="I14" i="7"/>
  <c r="I15" i="7"/>
  <c r="I17" i="7"/>
  <c r="I18" i="7"/>
  <c r="I19" i="7"/>
  <c r="I20" i="7"/>
  <c r="I21" i="7"/>
  <c r="I23" i="7"/>
  <c r="I24" i="7"/>
  <c r="I25" i="7"/>
  <c r="I26" i="7"/>
  <c r="I27" i="7"/>
  <c r="I28" i="7"/>
  <c r="I29" i="7"/>
  <c r="I30" i="7"/>
  <c r="I33" i="7"/>
  <c r="I34" i="7"/>
  <c r="I35" i="7"/>
  <c r="I36" i="7"/>
  <c r="I37" i="7"/>
  <c r="I39" i="7"/>
  <c r="I40" i="7"/>
  <c r="I41" i="7"/>
  <c r="I42" i="7"/>
  <c r="I43" i="7"/>
  <c r="I44" i="7"/>
  <c r="I45" i="7"/>
  <c r="I46" i="7"/>
  <c r="I47" i="7"/>
  <c r="I54" i="7"/>
  <c r="I55" i="7"/>
  <c r="I56" i="7"/>
  <c r="I58" i="7"/>
  <c r="I61" i="7"/>
  <c r="I62" i="7"/>
  <c r="I63" i="7"/>
  <c r="I65" i="7"/>
  <c r="I66" i="7"/>
  <c r="I67" i="7"/>
  <c r="I68" i="7"/>
  <c r="I69" i="7"/>
  <c r="I70" i="7"/>
  <c r="I71" i="7"/>
  <c r="I76" i="7"/>
  <c r="I77" i="7"/>
  <c r="I78" i="7"/>
  <c r="I80" i="7"/>
  <c r="I81" i="7"/>
  <c r="I83" i="7"/>
  <c r="I84" i="7"/>
  <c r="I85" i="7"/>
  <c r="I86" i="7"/>
  <c r="I87" i="7"/>
  <c r="I90" i="7"/>
  <c r="I91" i="7"/>
  <c r="I92" i="7"/>
  <c r="I93" i="7"/>
  <c r="I94" i="7"/>
  <c r="I95" i="7"/>
  <c r="I96" i="7"/>
  <c r="I99" i="7"/>
  <c r="I100" i="7"/>
  <c r="I102" i="7"/>
  <c r="I103" i="7"/>
  <c r="I104" i="7"/>
  <c r="I105" i="7"/>
  <c r="I106" i="7"/>
  <c r="I109" i="7"/>
  <c r="I110" i="7"/>
  <c r="I111" i="7"/>
  <c r="I112" i="7"/>
  <c r="I117" i="7"/>
  <c r="I118" i="7"/>
  <c r="I119" i="7"/>
  <c r="I120" i="7"/>
  <c r="I121" i="7"/>
  <c r="I122" i="7"/>
  <c r="I123" i="7"/>
  <c r="I125" i="7"/>
  <c r="I126" i="7"/>
  <c r="I127" i="7"/>
  <c r="I128" i="7"/>
  <c r="I129" i="7"/>
  <c r="I130" i="7"/>
  <c r="I131" i="7"/>
  <c r="I132" i="7"/>
  <c r="I133" i="7"/>
  <c r="I139" i="7"/>
  <c r="I140" i="7"/>
  <c r="I142" i="7"/>
  <c r="I144" i="7"/>
  <c r="I145" i="7"/>
  <c r="I148" i="7"/>
  <c r="I150" i="7"/>
  <c r="I152" i="7"/>
  <c r="I153" i="7"/>
  <c r="I154" i="7"/>
  <c r="I159" i="7"/>
  <c r="I160" i="7"/>
  <c r="I161" i="7"/>
  <c r="I162" i="7"/>
  <c r="I163" i="7"/>
  <c r="I165" i="7"/>
  <c r="I170" i="7"/>
  <c r="I171" i="7"/>
  <c r="I172" i="7"/>
  <c r="I173" i="7"/>
  <c r="I174" i="7"/>
  <c r="I175" i="7"/>
  <c r="I176" i="7"/>
  <c r="I179" i="7"/>
  <c r="I180" i="7"/>
  <c r="I181" i="7"/>
  <c r="I182" i="7"/>
  <c r="I183" i="7"/>
  <c r="I185" i="7"/>
  <c r="I186" i="7"/>
  <c r="I187" i="7"/>
  <c r="I188" i="7"/>
  <c r="I190" i="7"/>
  <c r="I191" i="7"/>
  <c r="I192" i="7"/>
  <c r="I193" i="7"/>
  <c r="I194" i="7"/>
  <c r="I198" i="7"/>
  <c r="I199" i="7"/>
  <c r="I200" i="7"/>
  <c r="I201" i="7"/>
  <c r="I202" i="7"/>
  <c r="I203" i="7"/>
  <c r="I206" i="7"/>
  <c r="I207" i="7"/>
  <c r="I208" i="7"/>
  <c r="I209" i="7"/>
  <c r="I210" i="7"/>
  <c r="I211" i="7"/>
  <c r="I213" i="7"/>
  <c r="I216" i="7"/>
  <c r="I217" i="7"/>
  <c r="I218" i="7"/>
  <c r="I219" i="7"/>
  <c r="I220" i="7"/>
  <c r="I222" i="7"/>
  <c r="I223" i="7"/>
  <c r="I224" i="7"/>
  <c r="H14" i="7"/>
  <c r="H15" i="7"/>
  <c r="H17" i="7"/>
  <c r="H18" i="7"/>
  <c r="H19" i="7"/>
  <c r="H20" i="7"/>
  <c r="H21" i="7"/>
  <c r="H23" i="7"/>
  <c r="H24" i="7"/>
  <c r="H25" i="7"/>
  <c r="H26" i="7"/>
  <c r="H27" i="7"/>
  <c r="H28" i="7"/>
  <c r="H29" i="7"/>
  <c r="H30" i="7"/>
  <c r="H33" i="7"/>
  <c r="H34" i="7"/>
  <c r="H35" i="7"/>
  <c r="H36" i="7"/>
  <c r="H37" i="7"/>
  <c r="H40" i="7"/>
  <c r="H41" i="7"/>
  <c r="H42" i="7"/>
  <c r="H43" i="7"/>
  <c r="H44" i="7"/>
  <c r="H45" i="7"/>
  <c r="H46" i="7"/>
  <c r="H47" i="7"/>
  <c r="H54" i="7"/>
  <c r="H55" i="7"/>
  <c r="H56" i="7"/>
  <c r="H58" i="7"/>
  <c r="H61" i="7"/>
  <c r="H62" i="7"/>
  <c r="H63" i="7"/>
  <c r="H65" i="7"/>
  <c r="H66" i="7"/>
  <c r="H67" i="7"/>
  <c r="H68" i="7"/>
  <c r="H69" i="7"/>
  <c r="H70" i="7"/>
  <c r="H71" i="7"/>
  <c r="H76" i="7"/>
  <c r="H77" i="7"/>
  <c r="H78" i="7"/>
  <c r="H80" i="7"/>
  <c r="H81" i="7"/>
  <c r="H83" i="7"/>
  <c r="H84" i="7"/>
  <c r="H85" i="7"/>
  <c r="H86" i="7"/>
  <c r="H90" i="7"/>
  <c r="H91" i="7"/>
  <c r="H92" i="7"/>
  <c r="H93" i="7"/>
  <c r="H94" i="7"/>
  <c r="H95" i="7"/>
  <c r="H96" i="7"/>
  <c r="H99" i="7"/>
  <c r="H100" i="7"/>
  <c r="H102" i="7"/>
  <c r="H103" i="7"/>
  <c r="H104" i="7"/>
  <c r="H105" i="7"/>
  <c r="H106" i="7"/>
  <c r="H109" i="7"/>
  <c r="H110" i="7"/>
  <c r="H111" i="7"/>
  <c r="H112" i="7"/>
  <c r="H117" i="7"/>
  <c r="H118" i="7"/>
  <c r="H119" i="7"/>
  <c r="H120" i="7"/>
  <c r="H121" i="7"/>
  <c r="H122" i="7"/>
  <c r="H123" i="7"/>
  <c r="H124" i="7"/>
  <c r="H125" i="7"/>
  <c r="H126" i="7"/>
  <c r="H127" i="7"/>
  <c r="H128" i="7"/>
  <c r="H129" i="7"/>
  <c r="H130" i="7"/>
  <c r="H131" i="7"/>
  <c r="H132" i="7"/>
  <c r="H133" i="7"/>
  <c r="H139" i="7"/>
  <c r="H140" i="7"/>
  <c r="H142" i="7"/>
  <c r="H144" i="7"/>
  <c r="H145" i="7"/>
  <c r="H148" i="7"/>
  <c r="H150" i="7"/>
  <c r="H152" i="7"/>
  <c r="H153" i="7"/>
  <c r="H159" i="7"/>
  <c r="H160" i="7"/>
  <c r="H161" i="7"/>
  <c r="H162" i="7"/>
  <c r="H163" i="7"/>
  <c r="H165" i="7"/>
  <c r="H170" i="7"/>
  <c r="H171" i="7"/>
  <c r="H172" i="7"/>
  <c r="H173" i="7"/>
  <c r="H174" i="7"/>
  <c r="H175" i="7"/>
  <c r="H176" i="7"/>
  <c r="H179" i="7"/>
  <c r="H180" i="7"/>
  <c r="H181" i="7"/>
  <c r="H182" i="7"/>
  <c r="H183" i="7"/>
  <c r="H185" i="7"/>
  <c r="H187" i="7"/>
  <c r="H188" i="7"/>
  <c r="H190" i="7"/>
  <c r="H191" i="7"/>
  <c r="H192" i="7"/>
  <c r="H193" i="7"/>
  <c r="H194" i="7"/>
  <c r="H196" i="7"/>
  <c r="H198" i="7"/>
  <c r="H199" i="7"/>
  <c r="H200" i="7"/>
  <c r="H201" i="7"/>
  <c r="H202" i="7"/>
  <c r="H203" i="7"/>
  <c r="H206" i="7"/>
  <c r="H207" i="7"/>
  <c r="H208" i="7"/>
  <c r="H209" i="7"/>
  <c r="H210" i="7"/>
  <c r="H211" i="7"/>
  <c r="H213" i="7"/>
  <c r="H216" i="7"/>
  <c r="H217" i="7"/>
  <c r="H218" i="7"/>
  <c r="H219" i="7"/>
  <c r="H220" i="7"/>
  <c r="H222" i="7"/>
  <c r="H223" i="7"/>
  <c r="H224" i="7"/>
  <c r="F169" i="7"/>
  <c r="F168" i="7" s="1"/>
  <c r="G169" i="7"/>
  <c r="G168" i="7" s="1"/>
  <c r="E169" i="7"/>
  <c r="E168" i="7" s="1"/>
  <c r="F178" i="7"/>
  <c r="G178" i="7"/>
  <c r="E178" i="7"/>
  <c r="F186" i="7"/>
  <c r="H186" i="7"/>
  <c r="E186" i="7"/>
  <c r="F189" i="7"/>
  <c r="G189" i="7"/>
  <c r="I189" i="7" s="1"/>
  <c r="E189" i="7"/>
  <c r="F196" i="7"/>
  <c r="F195" i="7" s="1"/>
  <c r="I195" i="7" s="1"/>
  <c r="G195" i="7"/>
  <c r="H195" i="7"/>
  <c r="H141" i="7"/>
  <c r="H154" i="7"/>
  <c r="I146" i="7"/>
  <c r="F128" i="7"/>
  <c r="F127" i="7" s="1"/>
  <c r="G129" i="7"/>
  <c r="G128" i="7" s="1"/>
  <c r="G127" i="7" s="1"/>
  <c r="E129" i="7"/>
  <c r="E128" i="7" s="1"/>
  <c r="E127" i="7" s="1"/>
  <c r="I124" i="7"/>
  <c r="I116" i="7"/>
  <c r="E116" i="7"/>
  <c r="F101" i="7"/>
  <c r="G101" i="7"/>
  <c r="I101" i="7" s="1"/>
  <c r="G108" i="7"/>
  <c r="G107" i="7" s="1"/>
  <c r="I107" i="7" s="1"/>
  <c r="E107" i="7"/>
  <c r="F89" i="7"/>
  <c r="F88" i="7" s="1"/>
  <c r="F87" i="7" s="1"/>
  <c r="G89" i="7"/>
  <c r="G88" i="7" s="1"/>
  <c r="G87" i="7" s="1"/>
  <c r="E87" i="7"/>
  <c r="I79" i="7"/>
  <c r="I75" i="7"/>
  <c r="F75" i="7"/>
  <c r="E75" i="7"/>
  <c r="E74" i="7" s="1"/>
  <c r="E73" i="7" s="1"/>
  <c r="G53" i="7"/>
  <c r="H53" i="7" s="1"/>
  <c r="G57" i="7"/>
  <c r="I57" i="7" s="1"/>
  <c r="E57" i="7"/>
  <c r="H57" i="7" s="1"/>
  <c r="F60" i="7"/>
  <c r="F59" i="7" s="1"/>
  <c r="G60" i="7"/>
  <c r="E60" i="7"/>
  <c r="E53" i="7"/>
  <c r="G45" i="7"/>
  <c r="G43" i="7" s="1"/>
  <c r="G42" i="7" s="1"/>
  <c r="E42" i="7"/>
  <c r="F45" i="7"/>
  <c r="F43" i="7" s="1"/>
  <c r="F42" i="7" s="1"/>
  <c r="F38" i="7"/>
  <c r="G39" i="7"/>
  <c r="G38" i="7" s="1"/>
  <c r="E39" i="7"/>
  <c r="E38" i="7" s="1"/>
  <c r="G31" i="7"/>
  <c r="I31" i="7" s="1"/>
  <c r="I22" i="7"/>
  <c r="H22" i="7"/>
  <c r="I16" i="7"/>
  <c r="G16" i="7"/>
  <c r="H16" i="7"/>
  <c r="F13" i="7"/>
  <c r="I13" i="7" s="1"/>
  <c r="E13" i="7"/>
  <c r="H13" i="7" s="1"/>
  <c r="F205" i="7"/>
  <c r="I205" i="7" s="1"/>
  <c r="G205" i="7"/>
  <c r="H205" i="7" s="1"/>
  <c r="G212" i="7"/>
  <c r="I212" i="7" s="1"/>
  <c r="E212" i="7"/>
  <c r="K70" i="3"/>
  <c r="K71" i="3"/>
  <c r="K73" i="3"/>
  <c r="K74" i="3"/>
  <c r="K76" i="3"/>
  <c r="K77" i="3"/>
  <c r="K78" i="3"/>
  <c r="K79" i="3"/>
  <c r="K81" i="3"/>
  <c r="K82" i="3"/>
  <c r="K84" i="3"/>
  <c r="K85" i="3"/>
  <c r="K87" i="3"/>
  <c r="K88" i="3"/>
  <c r="K90" i="3"/>
  <c r="K94" i="3"/>
  <c r="K95" i="3"/>
  <c r="K96" i="3"/>
  <c r="K98" i="3"/>
  <c r="K99" i="3"/>
  <c r="K101" i="3"/>
  <c r="K102" i="3"/>
  <c r="K104" i="3"/>
  <c r="K106" i="3"/>
  <c r="K107" i="3"/>
  <c r="K108" i="3"/>
  <c r="K111" i="3"/>
  <c r="K112" i="3"/>
  <c r="K113" i="3"/>
  <c r="K114" i="3"/>
  <c r="K115" i="3"/>
  <c r="K117" i="3"/>
  <c r="K118" i="3"/>
  <c r="K119" i="3"/>
  <c r="K120" i="3"/>
  <c r="K122" i="3"/>
  <c r="K123" i="3"/>
  <c r="K125" i="3"/>
  <c r="K127" i="3"/>
  <c r="K128" i="3"/>
  <c r="K129" i="3"/>
  <c r="K131" i="3"/>
  <c r="K132" i="3"/>
  <c r="K134" i="3"/>
  <c r="K135" i="3"/>
  <c r="K136" i="3"/>
  <c r="K140" i="3"/>
  <c r="K141" i="3"/>
  <c r="K143" i="3"/>
  <c r="K145" i="3"/>
  <c r="K147" i="3"/>
  <c r="K149" i="3"/>
  <c r="K152" i="3"/>
  <c r="K154" i="3"/>
  <c r="K155" i="3"/>
  <c r="K156" i="3"/>
  <c r="K157" i="3"/>
  <c r="K159" i="3"/>
  <c r="K160" i="3"/>
  <c r="K161" i="3"/>
  <c r="K162" i="3"/>
  <c r="K165" i="3"/>
  <c r="K167" i="3"/>
  <c r="K169" i="3"/>
  <c r="K170" i="3"/>
  <c r="K173" i="3"/>
  <c r="K175" i="3"/>
  <c r="K176" i="3"/>
  <c r="K177" i="3"/>
  <c r="K181" i="3"/>
  <c r="K183" i="3"/>
  <c r="K185" i="3"/>
  <c r="K187" i="3"/>
  <c r="K191" i="3"/>
  <c r="K193" i="3"/>
  <c r="K194" i="3"/>
  <c r="K195" i="3"/>
  <c r="K197" i="3"/>
  <c r="K198" i="3"/>
  <c r="K201" i="3"/>
  <c r="K202" i="3"/>
  <c r="K203" i="3"/>
  <c r="K206" i="3"/>
  <c r="K207" i="3"/>
  <c r="K208" i="3"/>
  <c r="K210" i="3"/>
  <c r="K212" i="3"/>
  <c r="K213" i="3"/>
  <c r="K214" i="3"/>
  <c r="K215" i="3"/>
  <c r="K217" i="3"/>
  <c r="K222" i="3"/>
  <c r="K223" i="3"/>
  <c r="K225" i="3"/>
  <c r="K226" i="3"/>
  <c r="K228" i="3"/>
  <c r="K229" i="3"/>
  <c r="K230" i="3"/>
  <c r="K231" i="3"/>
  <c r="K234" i="3"/>
  <c r="K235" i="3"/>
  <c r="K236" i="3"/>
  <c r="K237" i="3"/>
  <c r="J70" i="3"/>
  <c r="J71" i="3"/>
  <c r="J73" i="3"/>
  <c r="J74" i="3"/>
  <c r="J76" i="3"/>
  <c r="J77" i="3"/>
  <c r="J78" i="3"/>
  <c r="J79" i="3"/>
  <c r="J81" i="3"/>
  <c r="J82" i="3"/>
  <c r="J84" i="3"/>
  <c r="J85" i="3"/>
  <c r="J87" i="3"/>
  <c r="J88" i="3"/>
  <c r="J90" i="3"/>
  <c r="J94" i="3"/>
  <c r="J95" i="3"/>
  <c r="J96" i="3"/>
  <c r="J98" i="3"/>
  <c r="J99" i="3"/>
  <c r="J101" i="3"/>
  <c r="J102" i="3"/>
  <c r="J104" i="3"/>
  <c r="J106" i="3"/>
  <c r="J107" i="3"/>
  <c r="J108" i="3"/>
  <c r="J111" i="3"/>
  <c r="J112" i="3"/>
  <c r="J113" i="3"/>
  <c r="J114" i="3"/>
  <c r="J115" i="3"/>
  <c r="J117" i="3"/>
  <c r="J118" i="3"/>
  <c r="J119" i="3"/>
  <c r="J120" i="3"/>
  <c r="J122" i="3"/>
  <c r="J123" i="3"/>
  <c r="J125" i="3"/>
  <c r="J127" i="3"/>
  <c r="J128" i="3"/>
  <c r="J129" i="3"/>
  <c r="J131" i="3"/>
  <c r="J132" i="3"/>
  <c r="J134" i="3"/>
  <c r="J135" i="3"/>
  <c r="J136" i="3"/>
  <c r="J140" i="3"/>
  <c r="J141" i="3"/>
  <c r="J143" i="3"/>
  <c r="J145" i="3"/>
  <c r="J147" i="3"/>
  <c r="J149" i="3"/>
  <c r="J152" i="3"/>
  <c r="J154" i="3"/>
  <c r="J155" i="3"/>
  <c r="J156" i="3"/>
  <c r="J157" i="3"/>
  <c r="J159" i="3"/>
  <c r="J160" i="3"/>
  <c r="J161" i="3"/>
  <c r="J162" i="3"/>
  <c r="J165" i="3"/>
  <c r="J167" i="3"/>
  <c r="J169" i="3"/>
  <c r="J170" i="3"/>
  <c r="J173" i="3"/>
  <c r="J175" i="3"/>
  <c r="J176" i="3"/>
  <c r="J177" i="3"/>
  <c r="J181" i="3"/>
  <c r="J183" i="3"/>
  <c r="J185" i="3"/>
  <c r="J187" i="3"/>
  <c r="J191" i="3"/>
  <c r="J193" i="3"/>
  <c r="J194" i="3"/>
  <c r="J195" i="3"/>
  <c r="J197" i="3"/>
  <c r="J198" i="3"/>
  <c r="J201" i="3"/>
  <c r="J202" i="3"/>
  <c r="J203" i="3"/>
  <c r="J206" i="3"/>
  <c r="J207" i="3"/>
  <c r="J208" i="3"/>
  <c r="J210" i="3"/>
  <c r="J212" i="3"/>
  <c r="J213" i="3"/>
  <c r="J214" i="3"/>
  <c r="J215" i="3"/>
  <c r="J217" i="3"/>
  <c r="J222" i="3"/>
  <c r="J223" i="3"/>
  <c r="J225" i="3"/>
  <c r="J226" i="3"/>
  <c r="J228" i="3"/>
  <c r="J229" i="3"/>
  <c r="J230" i="3"/>
  <c r="J231" i="3"/>
  <c r="J234" i="3"/>
  <c r="J235" i="3"/>
  <c r="J236" i="3"/>
  <c r="J237" i="3"/>
  <c r="J17" i="3"/>
  <c r="K15" i="3"/>
  <c r="K16" i="3"/>
  <c r="K17" i="3"/>
  <c r="K19" i="3"/>
  <c r="K20" i="3"/>
  <c r="K21" i="3"/>
  <c r="K22" i="3"/>
  <c r="K23" i="3"/>
  <c r="K24" i="3"/>
  <c r="K25" i="3"/>
  <c r="K28" i="3"/>
  <c r="K29" i="3"/>
  <c r="K32" i="3"/>
  <c r="K33" i="3"/>
  <c r="K34" i="3"/>
  <c r="K35" i="3"/>
  <c r="K37" i="3"/>
  <c r="K38" i="3"/>
  <c r="K39" i="3"/>
  <c r="K40" i="3"/>
  <c r="K44" i="3"/>
  <c r="K45" i="3"/>
  <c r="K53" i="3"/>
  <c r="K54" i="3"/>
  <c r="K55" i="3"/>
  <c r="K56" i="3"/>
  <c r="K58" i="3"/>
  <c r="K59" i="3"/>
  <c r="K60" i="3"/>
  <c r="J15" i="3"/>
  <c r="J16" i="3"/>
  <c r="J19" i="3"/>
  <c r="J20" i="3"/>
  <c r="J21" i="3"/>
  <c r="J22" i="3"/>
  <c r="J23" i="3"/>
  <c r="J24" i="3"/>
  <c r="J25" i="3"/>
  <c r="J28" i="3"/>
  <c r="J29" i="3"/>
  <c r="J32" i="3"/>
  <c r="J33" i="3"/>
  <c r="J34" i="3"/>
  <c r="J35" i="3"/>
  <c r="J37" i="3"/>
  <c r="J38" i="3"/>
  <c r="J39" i="3"/>
  <c r="J40" i="3"/>
  <c r="J44" i="3"/>
  <c r="J45" i="3"/>
  <c r="J46" i="3"/>
  <c r="J47" i="3"/>
  <c r="J48" i="3"/>
  <c r="J49" i="3"/>
  <c r="J50" i="3"/>
  <c r="J51" i="3"/>
  <c r="J52" i="3"/>
  <c r="J53" i="3"/>
  <c r="J54" i="3"/>
  <c r="J55" i="3"/>
  <c r="J56" i="3"/>
  <c r="J58" i="3"/>
  <c r="J59" i="3"/>
  <c r="J60" i="3"/>
  <c r="K57" i="3"/>
  <c r="I36" i="3"/>
  <c r="K36" i="3" s="1"/>
  <c r="G36" i="3"/>
  <c r="I27" i="3"/>
  <c r="I26" i="3" s="1"/>
  <c r="G27" i="3"/>
  <c r="G26" i="3" s="1"/>
  <c r="H233" i="3"/>
  <c r="H232" i="3" s="1"/>
  <c r="I233" i="3"/>
  <c r="I232" i="3" s="1"/>
  <c r="G233" i="3"/>
  <c r="G232" i="3" s="1"/>
  <c r="H227" i="3"/>
  <c r="I227" i="3"/>
  <c r="G227" i="3"/>
  <c r="H221" i="3"/>
  <c r="I221" i="3"/>
  <c r="G221" i="3"/>
  <c r="I200" i="3"/>
  <c r="I199" i="3" s="1"/>
  <c r="G200" i="3"/>
  <c r="G199" i="3" s="1"/>
  <c r="H192" i="3"/>
  <c r="I192" i="3"/>
  <c r="G182" i="3"/>
  <c r="H153" i="3"/>
  <c r="I153" i="3"/>
  <c r="G153" i="3"/>
  <c r="H158" i="3"/>
  <c r="I158" i="3"/>
  <c r="H138" i="3"/>
  <c r="H130" i="3"/>
  <c r="I130" i="3"/>
  <c r="G130" i="3"/>
  <c r="H126" i="3"/>
  <c r="G126" i="3"/>
  <c r="H121" i="3"/>
  <c r="G121" i="3"/>
  <c r="H116" i="3"/>
  <c r="I116" i="3"/>
  <c r="H110" i="3"/>
  <c r="H105" i="3"/>
  <c r="I105" i="3"/>
  <c r="G105" i="3"/>
  <c r="H100" i="3"/>
  <c r="H93" i="3"/>
  <c r="I93" i="3"/>
  <c r="I86" i="3"/>
  <c r="G86" i="3"/>
  <c r="H80" i="3"/>
  <c r="I80" i="3"/>
  <c r="G80" i="3"/>
  <c r="H69" i="3"/>
  <c r="H68" i="3" s="1"/>
  <c r="I69" i="3"/>
  <c r="I68" i="3" s="1"/>
  <c r="I43" i="3"/>
  <c r="I42" i="3" s="1"/>
  <c r="I41" i="3" s="1"/>
  <c r="G43" i="3"/>
  <c r="G42" i="3" s="1"/>
  <c r="G41" i="3" s="1"/>
  <c r="I31" i="3"/>
  <c r="K30" i="3" s="1"/>
  <c r="G31" i="3"/>
  <c r="I14" i="3"/>
  <c r="I13" i="3" s="1"/>
  <c r="G14" i="3"/>
  <c r="G13" i="3" s="1"/>
  <c r="G12" i="3" s="1"/>
  <c r="J16" i="1"/>
  <c r="J17" i="1"/>
  <c r="J19" i="1"/>
  <c r="J20" i="1"/>
  <c r="I16" i="1"/>
  <c r="I17" i="1"/>
  <c r="I19" i="1"/>
  <c r="I20" i="1"/>
  <c r="G18" i="1"/>
  <c r="H18" i="1"/>
  <c r="H15" i="1"/>
  <c r="F18" i="1"/>
  <c r="F15" i="1"/>
  <c r="I178" i="7" l="1"/>
  <c r="I168" i="7"/>
  <c r="H87" i="7"/>
  <c r="H38" i="7"/>
  <c r="H108" i="7"/>
  <c r="E177" i="7"/>
  <c r="I59" i="7"/>
  <c r="H89" i="7"/>
  <c r="I88" i="7"/>
  <c r="H88" i="7"/>
  <c r="I89" i="7"/>
  <c r="H59" i="7"/>
  <c r="I60" i="7"/>
  <c r="H60" i="7"/>
  <c r="I53" i="7"/>
  <c r="H75" i="7"/>
  <c r="H79" i="7"/>
  <c r="H39" i="7"/>
  <c r="I38" i="7"/>
  <c r="H31" i="7"/>
  <c r="H146" i="7"/>
  <c r="I141" i="7"/>
  <c r="I196" i="7"/>
  <c r="H189" i="7"/>
  <c r="H178" i="7"/>
  <c r="H168" i="7"/>
  <c r="H169" i="7"/>
  <c r="I169" i="7"/>
  <c r="H116" i="7"/>
  <c r="H212" i="7"/>
  <c r="H101" i="7"/>
  <c r="K41" i="3"/>
  <c r="H11" i="3"/>
  <c r="J272" i="3"/>
  <c r="J271" i="3"/>
  <c r="H107" i="7"/>
  <c r="I108" i="7"/>
  <c r="K272" i="3"/>
  <c r="K80" i="3"/>
  <c r="K105" i="3"/>
  <c r="K232" i="3"/>
  <c r="J42" i="3"/>
  <c r="J41" i="3"/>
  <c r="K116" i="3"/>
  <c r="J126" i="3"/>
  <c r="J158" i="3"/>
  <c r="K186" i="3"/>
  <c r="K110" i="3"/>
  <c r="K153" i="3"/>
  <c r="J192" i="3"/>
  <c r="J221" i="3"/>
  <c r="K93" i="3"/>
  <c r="K182" i="3"/>
  <c r="J67" i="3"/>
  <c r="J121" i="3"/>
  <c r="J144" i="3"/>
  <c r="J227" i="3"/>
  <c r="J138" i="3"/>
  <c r="J86" i="3"/>
  <c r="J199" i="3"/>
  <c r="J186" i="3"/>
  <c r="K227" i="3"/>
  <c r="K31" i="3"/>
  <c r="K144" i="3"/>
  <c r="J93" i="3"/>
  <c r="J116" i="3"/>
  <c r="K138" i="3"/>
  <c r="J182" i="3"/>
  <c r="K221" i="3"/>
  <c r="J68" i="3"/>
  <c r="J13" i="3"/>
  <c r="J130" i="3"/>
  <c r="K43" i="3"/>
  <c r="K42" i="3"/>
  <c r="K67" i="3"/>
  <c r="K100" i="3"/>
  <c r="K121" i="3"/>
  <c r="J100" i="3"/>
  <c r="K26" i="3"/>
  <c r="J26" i="3"/>
  <c r="J110" i="3"/>
  <c r="J30" i="3"/>
  <c r="J27" i="3"/>
  <c r="K158" i="3"/>
  <c r="K199" i="3"/>
  <c r="J200" i="3"/>
  <c r="K126" i="3"/>
  <c r="K86" i="3"/>
  <c r="K130" i="3"/>
  <c r="K27" i="3"/>
  <c r="K14" i="3"/>
  <c r="J105" i="3"/>
  <c r="J233" i="3"/>
  <c r="J80" i="3"/>
  <c r="J36" i="3"/>
  <c r="K192" i="3"/>
  <c r="K69" i="3"/>
  <c r="J14" i="3"/>
  <c r="J232" i="3"/>
  <c r="K68" i="3"/>
  <c r="J153" i="3"/>
  <c r="K233" i="3"/>
  <c r="J43" i="3"/>
  <c r="J31" i="3"/>
  <c r="J69" i="3"/>
  <c r="K200" i="3"/>
  <c r="J57" i="3"/>
  <c r="K13" i="3"/>
  <c r="I59" i="11"/>
  <c r="I86" i="11"/>
  <c r="J73" i="11"/>
  <c r="I89" i="11"/>
  <c r="J66" i="11"/>
  <c r="I22" i="11"/>
  <c r="I63" i="11"/>
  <c r="I44" i="11"/>
  <c r="I25" i="11"/>
  <c r="I69" i="11"/>
  <c r="I75" i="11"/>
  <c r="J69" i="11"/>
  <c r="F99" i="11"/>
  <c r="F98" i="11" s="1"/>
  <c r="F97" i="11" s="1"/>
  <c r="J103" i="11"/>
  <c r="J102" i="11"/>
  <c r="J57" i="11"/>
  <c r="I71" i="11"/>
  <c r="F72" i="11"/>
  <c r="J85" i="11"/>
  <c r="I101" i="11"/>
  <c r="J100" i="11"/>
  <c r="F61" i="11"/>
  <c r="I67" i="11"/>
  <c r="J88" i="11"/>
  <c r="J101" i="11"/>
  <c r="J84" i="11"/>
  <c r="J33" i="11"/>
  <c r="I14" i="11"/>
  <c r="I84" i="11"/>
  <c r="I52" i="11"/>
  <c r="G97" i="11"/>
  <c r="J89" i="11"/>
  <c r="J68" i="11"/>
  <c r="I62" i="11"/>
  <c r="J64" i="11"/>
  <c r="H99" i="11"/>
  <c r="J59" i="11"/>
  <c r="J62" i="11"/>
  <c r="J14" i="11"/>
  <c r="H32" i="11"/>
  <c r="I32" i="11" s="1"/>
  <c r="J25" i="11"/>
  <c r="J44" i="11"/>
  <c r="J86" i="11"/>
  <c r="I21" i="11"/>
  <c r="I33" i="11"/>
  <c r="J53" i="11"/>
  <c r="J71" i="11"/>
  <c r="J74" i="11"/>
  <c r="J77" i="11"/>
  <c r="H13" i="11"/>
  <c r="I13" i="11" s="1"/>
  <c r="J22" i="11"/>
  <c r="I53" i="11"/>
  <c r="I74" i="11"/>
  <c r="J75" i="11"/>
  <c r="I77" i="11"/>
  <c r="H72" i="11"/>
  <c r="J52" i="11"/>
  <c r="I28" i="11"/>
  <c r="I57" i="11"/>
  <c r="I64" i="11"/>
  <c r="I88" i="11"/>
  <c r="I100" i="11"/>
  <c r="J28" i="11"/>
  <c r="H81" i="11"/>
  <c r="J21" i="11"/>
  <c r="J63" i="11"/>
  <c r="I73" i="11"/>
  <c r="H61" i="11"/>
  <c r="I66" i="11"/>
  <c r="J67" i="11"/>
  <c r="I68" i="11"/>
  <c r="I103" i="11"/>
  <c r="F115" i="7"/>
  <c r="F114" i="7" s="1"/>
  <c r="E52" i="7"/>
  <c r="E51" i="7" s="1"/>
  <c r="E49" i="7" s="1"/>
  <c r="H49" i="7" s="1"/>
  <c r="G177" i="7"/>
  <c r="F177" i="7"/>
  <c r="F167" i="7" s="1"/>
  <c r="F166" i="7" s="1"/>
  <c r="F73" i="7"/>
  <c r="F72" i="7" s="1"/>
  <c r="E72" i="7"/>
  <c r="F51" i="7"/>
  <c r="F50" i="7" s="1"/>
  <c r="F49" i="7" s="1"/>
  <c r="G136" i="7"/>
  <c r="G52" i="7"/>
  <c r="E12" i="7"/>
  <c r="E11" i="7" s="1"/>
  <c r="E9" i="7" s="1"/>
  <c r="G12" i="7"/>
  <c r="F8" i="7"/>
  <c r="G44" i="7"/>
  <c r="F44" i="7"/>
  <c r="E204" i="7"/>
  <c r="F204" i="7"/>
  <c r="G204" i="7"/>
  <c r="I12" i="3"/>
  <c r="K12" i="3" s="1"/>
  <c r="G220" i="3"/>
  <c r="G219" i="3" s="1"/>
  <c r="G218" i="3" s="1"/>
  <c r="I220" i="3"/>
  <c r="G11" i="3"/>
  <c r="G61" i="3" s="1"/>
  <c r="I15" i="1"/>
  <c r="J15" i="1"/>
  <c r="I18" i="1"/>
  <c r="F21" i="1"/>
  <c r="G21" i="1"/>
  <c r="J18" i="1"/>
  <c r="H220" i="3"/>
  <c r="H219" i="3" s="1"/>
  <c r="H218" i="3" s="1"/>
  <c r="I174" i="3"/>
  <c r="H92" i="3"/>
  <c r="H109" i="3"/>
  <c r="G92" i="3"/>
  <c r="I92" i="3"/>
  <c r="G109" i="3"/>
  <c r="H21" i="1"/>
  <c r="F136" i="7" l="1"/>
  <c r="I137" i="7"/>
  <c r="I52" i="7"/>
  <c r="H52" i="7"/>
  <c r="I74" i="7"/>
  <c r="H74" i="7"/>
  <c r="F48" i="7"/>
  <c r="F7" i="7" s="1"/>
  <c r="I49" i="7"/>
  <c r="G11" i="7"/>
  <c r="H12" i="7"/>
  <c r="I12" i="7"/>
  <c r="H137" i="7"/>
  <c r="I136" i="7"/>
  <c r="G167" i="7"/>
  <c r="G166" i="7" s="1"/>
  <c r="I177" i="7"/>
  <c r="H177" i="7"/>
  <c r="G114" i="7"/>
  <c r="I115" i="7"/>
  <c r="H115" i="7"/>
  <c r="I204" i="7"/>
  <c r="H204" i="7"/>
  <c r="K92" i="3"/>
  <c r="J92" i="3"/>
  <c r="I219" i="3"/>
  <c r="K220" i="3"/>
  <c r="J220" i="3"/>
  <c r="J174" i="3"/>
  <c r="K174" i="3"/>
  <c r="K109" i="3"/>
  <c r="J109" i="3"/>
  <c r="J137" i="3"/>
  <c r="K137" i="3"/>
  <c r="J99" i="11"/>
  <c r="I65" i="11"/>
  <c r="J72" i="11"/>
  <c r="H98" i="11"/>
  <c r="H97" i="11" s="1"/>
  <c r="I102" i="11"/>
  <c r="H31" i="11"/>
  <c r="J31" i="11" s="1"/>
  <c r="J24" i="11"/>
  <c r="J65" i="11"/>
  <c r="J32" i="11"/>
  <c r="I72" i="11"/>
  <c r="I99" i="11"/>
  <c r="I24" i="11"/>
  <c r="G104" i="11"/>
  <c r="J13" i="11"/>
  <c r="H12" i="11"/>
  <c r="J12" i="11" s="1"/>
  <c r="J81" i="11"/>
  <c r="I81" i="11"/>
  <c r="J61" i="11"/>
  <c r="I61" i="11"/>
  <c r="H60" i="11"/>
  <c r="J51" i="11"/>
  <c r="I51" i="11"/>
  <c r="J12" i="3"/>
  <c r="I11" i="3"/>
  <c r="J21" i="1"/>
  <c r="I21" i="1"/>
  <c r="G238" i="3"/>
  <c r="H136" i="7" l="1"/>
  <c r="I51" i="7"/>
  <c r="H51" i="7"/>
  <c r="I73" i="7"/>
  <c r="H73" i="7"/>
  <c r="G10" i="7"/>
  <c r="H11" i="7"/>
  <c r="I11" i="7"/>
  <c r="H134" i="7"/>
  <c r="I134" i="7"/>
  <c r="I167" i="7"/>
  <c r="H167" i="7"/>
  <c r="I166" i="7"/>
  <c r="H166" i="7"/>
  <c r="G113" i="7"/>
  <c r="I114" i="7"/>
  <c r="H114" i="7"/>
  <c r="K91" i="3"/>
  <c r="J91" i="3"/>
  <c r="J11" i="3"/>
  <c r="I61" i="3"/>
  <c r="I218" i="3"/>
  <c r="K219" i="3"/>
  <c r="J219" i="3"/>
  <c r="K11" i="3"/>
  <c r="I12" i="11"/>
  <c r="J98" i="11"/>
  <c r="I98" i="11"/>
  <c r="I31" i="11"/>
  <c r="H104" i="11"/>
  <c r="J50" i="11"/>
  <c r="I50" i="11"/>
  <c r="J60" i="11"/>
  <c r="I60" i="11"/>
  <c r="I97" i="11"/>
  <c r="J97" i="11"/>
  <c r="H50" i="7" l="1"/>
  <c r="I50" i="7"/>
  <c r="I72" i="7"/>
  <c r="H72" i="7"/>
  <c r="G9" i="7"/>
  <c r="I10" i="7"/>
  <c r="H10" i="7"/>
  <c r="I113" i="7"/>
  <c r="H113" i="7"/>
  <c r="K218" i="3"/>
  <c r="J218" i="3"/>
  <c r="K61" i="3"/>
  <c r="J61" i="3"/>
  <c r="I238" i="3"/>
  <c r="J66" i="3"/>
  <c r="K66" i="3"/>
  <c r="J11" i="11"/>
  <c r="I11" i="11"/>
  <c r="J104" i="11"/>
  <c r="I104" i="11"/>
  <c r="I48" i="7" l="1"/>
  <c r="H48" i="7"/>
  <c r="I9" i="7"/>
  <c r="H9" i="7"/>
  <c r="J238" i="3"/>
  <c r="K238" i="3"/>
  <c r="J45" i="11"/>
  <c r="I45" i="11"/>
  <c r="I8" i="7" l="1"/>
  <c r="H8" i="7"/>
  <c r="H7" i="7" l="1"/>
  <c r="I7" i="7"/>
</calcChain>
</file>

<file path=xl/sharedStrings.xml><?xml version="1.0" encoding="utf-8"?>
<sst xmlns="http://schemas.openxmlformats.org/spreadsheetml/2006/main" count="855" uniqueCount="329">
  <si>
    <t>PRIHODI UKUPNO</t>
  </si>
  <si>
    <t>PRIHODI POSLOVANJA</t>
  </si>
  <si>
    <t>PRIHODI OD PRODAJE NEFINANCIJSKE IMOVINE</t>
  </si>
  <si>
    <t>RASHODI UKUPNO</t>
  </si>
  <si>
    <t>RASHODI  POSLOVANJA</t>
  </si>
  <si>
    <t>RASHODI ZA NABAVU NEFINANCIJSKE IMOVINE</t>
  </si>
  <si>
    <t>PRIMICI OD FINANCIJSKE IMOVINE I ZADUŽIVANJA</t>
  </si>
  <si>
    <t>IZDACI ZA FINANCIJSKU IMOVINU I OTPLATE ZAJMOVA</t>
  </si>
  <si>
    <t>NETO FINANCIRANJE</t>
  </si>
  <si>
    <t>VIŠAK / MANJAK + NETO FINANCIRANJE</t>
  </si>
  <si>
    <t>Naziv prihoda</t>
  </si>
  <si>
    <t xml:space="preserve">A. RAČUN PRIHODA I RASHODA </t>
  </si>
  <si>
    <t>Razred</t>
  </si>
  <si>
    <t>Skupina</t>
  </si>
  <si>
    <t>Izvor</t>
  </si>
  <si>
    <t>Prihodi poslovanja</t>
  </si>
  <si>
    <t>Opći prihodi i primici</t>
  </si>
  <si>
    <t>Naziv rashoda</t>
  </si>
  <si>
    <t>Rashodi poslovanja</t>
  </si>
  <si>
    <t>Rashodi za zaposlene</t>
  </si>
  <si>
    <t>Rashodi za nabavu nefinancijske imovine</t>
  </si>
  <si>
    <t>RASHODI PREMA FUNKCIJSKOJ KLASIFIKACIJI</t>
  </si>
  <si>
    <t>BROJČANA OZNAKA I NAZIV</t>
  </si>
  <si>
    <t>UKUPNI RASHODI</t>
  </si>
  <si>
    <t>B. RAČUN FINANCIRANJA</t>
  </si>
  <si>
    <t>Primici od financijske imovine i zaduživanja</t>
  </si>
  <si>
    <t>Izdaci za financijsku imovinu i otplate zajmova</t>
  </si>
  <si>
    <t>I. OPĆI DIO</t>
  </si>
  <si>
    <t>Šifra</t>
  </si>
  <si>
    <t xml:space="preserve">Naziv </t>
  </si>
  <si>
    <t>Materijalni rashodi</t>
  </si>
  <si>
    <t>Primici od zaduživanja</t>
  </si>
  <si>
    <t>Namjenski primici od zaduživanja</t>
  </si>
  <si>
    <t>Izdaci za otplatu glavnice primljenih kredita i zajmova</t>
  </si>
  <si>
    <t>Vlastiti prihodi</t>
  </si>
  <si>
    <t>A) SAŽETAK RAČUNA PRIHODA I RASHODA</t>
  </si>
  <si>
    <t>B) SAŽETAK RAČUNA FINANCIRANJA</t>
  </si>
  <si>
    <t>UKUPAN DONOS VIŠKA / MANJKA IZ PRETHODNE(IH) GODINE***</t>
  </si>
  <si>
    <t>Plan za 2023.</t>
  </si>
  <si>
    <t>Pomoći iz inozemstva i od subjekata unutar općeg proračuna</t>
  </si>
  <si>
    <t>Prihodi iz nadležnog proračuna i od HZZO-a temeljem ugovornih obveza</t>
  </si>
  <si>
    <t>Ostali prihodi za posebne namjene</t>
  </si>
  <si>
    <t>Rashodi za nabavu proizvedene dugotrajne imovine</t>
  </si>
  <si>
    <t>C) PRENESENI VIŠAK ILI PRENESENI MANJAK I VIŠEGODIŠNJI PLAN URAVNOTEŽENJA</t>
  </si>
  <si>
    <t>Naziv</t>
  </si>
  <si>
    <t>Prihodi od imovine</t>
  </si>
  <si>
    <t>Posebne namjene</t>
  </si>
  <si>
    <t>Prihodi po posebnim propisima</t>
  </si>
  <si>
    <t>Prihodi od prodaje robe i pruženih usluga</t>
  </si>
  <si>
    <t>Decentralizacija</t>
  </si>
  <si>
    <t>Ministarstvo</t>
  </si>
  <si>
    <t>Financijski rashodi</t>
  </si>
  <si>
    <t xml:space="preserve"> J01</t>
  </si>
  <si>
    <t>REDOVNI POSLOVI USTANOVA OSNOVNOG OBRAZOVANJA</t>
  </si>
  <si>
    <t>A 102000</t>
  </si>
  <si>
    <t>Izvor financiranja 1.1.</t>
  </si>
  <si>
    <t>Izvor financiranja 1.3.</t>
  </si>
  <si>
    <t>T103000</t>
  </si>
  <si>
    <t>Oprema, informat., nabava pomagala - OŠ</t>
  </si>
  <si>
    <t>Program: DOPUNSKI NASTAVNI I VANNAST. PROGRAM ŠKOLA I OBRAZ. INSTITUCIJA</t>
  </si>
  <si>
    <t>Glavni program: OBRAZOVANJE</t>
  </si>
  <si>
    <t>Program: OSNOVNO OBRAZOVANJE - ZAKONSKI STANDARD</t>
  </si>
  <si>
    <t>DOPUNSKI NAST. I VANNAST. PROGRAM ŠKOLA I OBR. INSTIT.</t>
  </si>
  <si>
    <t>PROGRAM GRAĐANSKOG ODGOJA U ŠKOLAMA</t>
  </si>
  <si>
    <t>Dopunska sredstava za mat. rashode i opremu škola</t>
  </si>
  <si>
    <t>T103018</t>
  </si>
  <si>
    <t>A102001</t>
  </si>
  <si>
    <t>FINANCIRANJE - OSTALI RASHODI OŠ</t>
  </si>
  <si>
    <t>Izvor financiranja 3.1.1</t>
  </si>
  <si>
    <t>Rashodi za nabavu nefin. imovine</t>
  </si>
  <si>
    <t>Rashodi za nab. proizv. dug. imov.</t>
  </si>
  <si>
    <t>Rashodi za nab proizv. dug . imov.</t>
  </si>
  <si>
    <t>Izvor financiranja 5.2.1</t>
  </si>
  <si>
    <t>Izvor financiranja 5.4.1</t>
  </si>
  <si>
    <t>Izvor financiranja 4.3.1</t>
  </si>
  <si>
    <t>5.4.1.</t>
  </si>
  <si>
    <t>5.2.1.</t>
  </si>
  <si>
    <t>4.3.1.</t>
  </si>
  <si>
    <t>3.1.1.</t>
  </si>
  <si>
    <t>1.3.</t>
  </si>
  <si>
    <t>Rashodi za nab. nefin. imov.</t>
  </si>
  <si>
    <t>1.1.</t>
  </si>
  <si>
    <t>Naknade građanima i kućan. temelju osigur. i druge naknade</t>
  </si>
  <si>
    <t>Opći prih. i primici - dop. sred. KZŽ</t>
  </si>
  <si>
    <t>Opći prih. i prim. - dop. sred. KZŽ</t>
  </si>
  <si>
    <t>09 Obrazovanje</t>
  </si>
  <si>
    <t>091 Predškolsko i osnovno obrazovanje</t>
  </si>
  <si>
    <t>0912 Osnovno obrazovanje</t>
  </si>
  <si>
    <t>096 Dodatne usluge u obrazovanju</t>
  </si>
  <si>
    <t>Opći prihodi i primici - dop. sred. KZŽ</t>
  </si>
  <si>
    <t>Opći prihodi primici - dop. sred. KZŽ</t>
  </si>
  <si>
    <t>Rashodi za nabavu nefinanc. imovine</t>
  </si>
  <si>
    <t>Rashodi za nabavu proizv. dug. imovine</t>
  </si>
  <si>
    <t>Opći prih. i prim.- dop. sred. KZŽ</t>
  </si>
  <si>
    <r>
      <rPr>
        <b/>
        <u/>
        <sz val="10"/>
        <color indexed="8"/>
        <rFont val="Arial"/>
        <family val="2"/>
        <charset val="238"/>
      </rPr>
      <t>VIŠAK</t>
    </r>
    <r>
      <rPr>
        <b/>
        <sz val="10"/>
        <color indexed="8"/>
        <rFont val="Arial"/>
        <family val="2"/>
        <charset val="238"/>
      </rPr>
      <t xml:space="preserve"> / MANJAK IZ PRETHODNE(IH) GODINE KOJI ĆE SE RASPOREDITI / POKRITI</t>
    </r>
  </si>
  <si>
    <t>Naknade građanima i kućanstvima</t>
  </si>
  <si>
    <t>Projekt Zalogajček 7</t>
  </si>
  <si>
    <t>Izvršenje 1-6/2022.</t>
  </si>
  <si>
    <t>Indeks</t>
  </si>
  <si>
    <t>Izvršenje 1-6/2023.</t>
  </si>
  <si>
    <t>Plan 2023.</t>
  </si>
  <si>
    <t>Odjeljak</t>
  </si>
  <si>
    <t>Osnovni račun</t>
  </si>
  <si>
    <t>Pomoći iz nenadležnog proračuna</t>
  </si>
  <si>
    <t>Tekuće pomoći iz pror. koji nije nadležan</t>
  </si>
  <si>
    <t>Prijenosi između pror. kor. istog proračuna</t>
  </si>
  <si>
    <t>Kapit. prijenosi između pr. korisn. istog pror</t>
  </si>
  <si>
    <t>Prihodi od financijske imovine</t>
  </si>
  <si>
    <t>Prihodi od financijske imovine - kamate</t>
  </si>
  <si>
    <t>Ostali nespomenuti prihodi</t>
  </si>
  <si>
    <t>Prihodi od prodaje proizvoda i robe</t>
  </si>
  <si>
    <t>Prihodi od pruženih usluga</t>
  </si>
  <si>
    <t>Donacije od prav. i fiz. osoba izvan prorač.</t>
  </si>
  <si>
    <t>Tekuće donacije</t>
  </si>
  <si>
    <t>2.1.1.</t>
  </si>
  <si>
    <t>Donacije</t>
  </si>
  <si>
    <t>Kapitalne donacije</t>
  </si>
  <si>
    <t>Prihodi iz nadležnog proračuna</t>
  </si>
  <si>
    <t>Plaće</t>
  </si>
  <si>
    <t>Plaće za redovan rad</t>
  </si>
  <si>
    <t>Plaće za prekovremeni rad</t>
  </si>
  <si>
    <t>Plaće za posebne uvjete rada</t>
  </si>
  <si>
    <t>Ostali rashodi za zaposlene</t>
  </si>
  <si>
    <t>Prihodi od prodaje nefinanc. imovine</t>
  </si>
  <si>
    <t>Prihodi od prodaje dugotrajne imovine</t>
  </si>
  <si>
    <t>Prihodi od prodaje građevinskih objekata</t>
  </si>
  <si>
    <t>7.1.1.</t>
  </si>
  <si>
    <t>Doprinosi na plaće</t>
  </si>
  <si>
    <t>Dop. za obav. zdrav. osig. na plaću</t>
  </si>
  <si>
    <t>Naknade troškova zaposlenima</t>
  </si>
  <si>
    <t>Službena putovanja</t>
  </si>
  <si>
    <t>Prijevoz na posao</t>
  </si>
  <si>
    <t>Stručno usavršavanje zaposlenika</t>
  </si>
  <si>
    <t>Materijal i energija</t>
  </si>
  <si>
    <t>Uredski mat. i ostali mat. rashodi</t>
  </si>
  <si>
    <t>Namirnice</t>
  </si>
  <si>
    <t>Usluge telefona, pošte i prijevoza</t>
  </si>
  <si>
    <t>Energija</t>
  </si>
  <si>
    <t>Materijal za održavanje</t>
  </si>
  <si>
    <t>Sitni inventar</t>
  </si>
  <si>
    <t>Rashodi za usluge</t>
  </si>
  <si>
    <t>Usluge tek. i invest. održavanja</t>
  </si>
  <si>
    <t>Komunalne usluge</t>
  </si>
  <si>
    <t>Zakupnine i najamnine - licence</t>
  </si>
  <si>
    <t>Zdravstvene usluge</t>
  </si>
  <si>
    <t xml:space="preserve">Intelektualne usluge </t>
  </si>
  <si>
    <t>Računalne usluge</t>
  </si>
  <si>
    <t>Ostale usluge</t>
  </si>
  <si>
    <t>Ostali nespom. rashodi poslovanja</t>
  </si>
  <si>
    <t>Premije osiguranja</t>
  </si>
  <si>
    <t>Reprezentacija</t>
  </si>
  <si>
    <t>Članarine</t>
  </si>
  <si>
    <t>Pristojbe i naknade</t>
  </si>
  <si>
    <t>Ostali rashodi poslovanja</t>
  </si>
  <si>
    <t>Ostali financijski rashodi</t>
  </si>
  <si>
    <t>Bankarske usluge i usluge platnog prometa</t>
  </si>
  <si>
    <t>Zatezne kamate</t>
  </si>
  <si>
    <t>Ostale nakn. građ. i kućans. iz proračuna</t>
  </si>
  <si>
    <t>Naknade građanima i kuć. u naravi</t>
  </si>
  <si>
    <t>Postrojenja i oprema</t>
  </si>
  <si>
    <t>Uredska oprema i namještaj</t>
  </si>
  <si>
    <t>Donacija</t>
  </si>
  <si>
    <t>Oprema</t>
  </si>
  <si>
    <t>Knjige</t>
  </si>
  <si>
    <t>Rashodi za materijal i energiju</t>
  </si>
  <si>
    <t>Uredski materijal i ostali mat. rashodi</t>
  </si>
  <si>
    <t>Enargija</t>
  </si>
  <si>
    <t>Radna odjeća i obuća</t>
  </si>
  <si>
    <t>Usluge promidžbe i informiranja</t>
  </si>
  <si>
    <t>Zdravstvene i veterinarske usluge</t>
  </si>
  <si>
    <t>Ostali nespomenuti rashodi poslovanja</t>
  </si>
  <si>
    <t>Dopr. za osnovno zdravstveno osiguranje</t>
  </si>
  <si>
    <t>Naknade za prijevoz</t>
  </si>
  <si>
    <t>Materijal i sirovine</t>
  </si>
  <si>
    <t>Intelektualne i osobne usluge</t>
  </si>
  <si>
    <t>Mat. za tek. i invest. održavanje</t>
  </si>
  <si>
    <t>Uređaji, strojevi i oprema za ostale namjene</t>
  </si>
  <si>
    <t>Dop. za obavezno zdravstveno osiguranje</t>
  </si>
  <si>
    <t>Naknade građanima i kućanstvima iz pror.</t>
  </si>
  <si>
    <t>Naknade građanima i kućanstvima u naravi</t>
  </si>
  <si>
    <t>Rashodi za nabavu nefinan. imov.</t>
  </si>
  <si>
    <t>Izvor financiranja 2.1.1</t>
  </si>
  <si>
    <t xml:space="preserve">Vlastiti prihodi </t>
  </si>
  <si>
    <t>Uređaji, strojevi i oprema za ost. namjene</t>
  </si>
  <si>
    <t>A102000  - natjec., PUN</t>
  </si>
  <si>
    <t>A 102006  -građanski</t>
  </si>
  <si>
    <t>T103000 - mat.tr.,H.I.,e-tehn.</t>
  </si>
  <si>
    <t>Izvor financiranja 1.1.-Zalog</t>
  </si>
  <si>
    <t>Kapit.pomoći pror.kor. iz pror. koji nije nadležan</t>
  </si>
  <si>
    <t>Prihodi od prodaje proizvoda i pruž. usluga</t>
  </si>
  <si>
    <t>Prih. iz nadl. pror. za nabavu nefin. imovine</t>
  </si>
  <si>
    <t>UKUPNI PRIHODI POSLOVANJA</t>
  </si>
  <si>
    <t>UKUPNI PRIHODI I PRENESENI VIŠAK</t>
  </si>
  <si>
    <t>Opći prih. i prim. - dop. sred. KZZ</t>
  </si>
  <si>
    <t>2.1.</t>
  </si>
  <si>
    <t>Ostali rashodi</t>
  </si>
  <si>
    <t>Tekuće donacije u naravi</t>
  </si>
  <si>
    <t>Prih. od prodaje nefinanc. imovine</t>
  </si>
  <si>
    <r>
      <t xml:space="preserve">Izvršenje 1-6/2022.   </t>
    </r>
    <r>
      <rPr>
        <b/>
        <sz val="6"/>
        <color rgb="FF000000"/>
        <rFont val="Arial"/>
        <family val="2"/>
        <charset val="238"/>
      </rPr>
      <t>u € prema fiksnom tečaju 7,53450</t>
    </r>
  </si>
  <si>
    <t>izvršenje u odnosu na plan (indeks 3/2)</t>
  </si>
  <si>
    <r>
      <rPr>
        <b/>
        <sz val="6"/>
        <color rgb="FF000000"/>
        <rFont val="Arial"/>
        <family val="2"/>
        <charset val="238"/>
      </rPr>
      <t>izvršenje u odnosu na predh. godinu</t>
    </r>
    <r>
      <rPr>
        <b/>
        <sz val="8"/>
        <color indexed="8"/>
        <rFont val="Arial"/>
        <family val="2"/>
        <charset val="238"/>
      </rPr>
      <t xml:space="preserve">  </t>
    </r>
    <r>
      <rPr>
        <b/>
        <sz val="6"/>
        <color rgb="FF000000"/>
        <rFont val="Arial"/>
        <family val="2"/>
        <charset val="238"/>
      </rPr>
      <t xml:space="preserve"> (Indeks 3/1)</t>
    </r>
  </si>
  <si>
    <r>
      <t xml:space="preserve">Izvršenje 1-6/2022.               </t>
    </r>
    <r>
      <rPr>
        <b/>
        <sz val="6"/>
        <color rgb="FF000000"/>
        <rFont val="Arial"/>
        <family val="2"/>
        <charset val="238"/>
      </rPr>
      <t>u € prema fiksnom tečaju 7,53450</t>
    </r>
  </si>
  <si>
    <t>Izvršenje u odnosu na predh. godinu (indeks 4/2)</t>
  </si>
  <si>
    <t>Izvršenje u odnosu na plan           (indeks 4/3)</t>
  </si>
  <si>
    <t>Višak prihoda poslovanja - preneseni</t>
  </si>
  <si>
    <r>
      <t xml:space="preserve">Izvršenje 1-6/2022.            </t>
    </r>
    <r>
      <rPr>
        <b/>
        <sz val="6"/>
        <color rgb="FF000000"/>
        <rFont val="Arial"/>
        <family val="2"/>
        <charset val="238"/>
      </rPr>
      <t>u € prema fiksnom tečaju 7,53450</t>
    </r>
  </si>
  <si>
    <t>izvršenje u odnosu na plan      (indeks 3/2)</t>
  </si>
  <si>
    <r>
      <rPr>
        <b/>
        <sz val="6"/>
        <color rgb="FF000000"/>
        <rFont val="Arial"/>
        <family val="2"/>
        <charset val="238"/>
      </rPr>
      <t>izvršenje u odnosu na pred. godinu</t>
    </r>
    <r>
      <rPr>
        <b/>
        <sz val="8"/>
        <color indexed="8"/>
        <rFont val="Arial"/>
        <family val="2"/>
        <charset val="238"/>
      </rPr>
      <t xml:space="preserve">  </t>
    </r>
    <r>
      <rPr>
        <b/>
        <sz val="6"/>
        <color rgb="FF000000"/>
        <rFont val="Arial"/>
        <family val="2"/>
        <charset val="238"/>
      </rPr>
      <t xml:space="preserve"> (Indeks 3/1)</t>
    </r>
  </si>
  <si>
    <t>Uredskimat. i ostali mat. rashodi</t>
  </si>
  <si>
    <t>Uređaji i oprema za ostale namjene</t>
  </si>
  <si>
    <r>
      <t xml:space="preserve">Izvršenje 1-6/2022. </t>
    </r>
    <r>
      <rPr>
        <b/>
        <sz val="6"/>
        <color rgb="FF000000"/>
        <rFont val="Arial"/>
        <family val="2"/>
        <charset val="238"/>
      </rPr>
      <t>u € prema fiksnom tečaju 7,53450</t>
    </r>
  </si>
  <si>
    <t>Izvršenje u odnosu na plan (indeks 3/2)</t>
  </si>
  <si>
    <t>izvršenje u odnosu na pred. godinu      (indeks 3/1)</t>
  </si>
  <si>
    <t>Usluge tekućeg i invest. održavanja</t>
  </si>
  <si>
    <t>Materijal i sirovine - namirnice</t>
  </si>
  <si>
    <t>Stručno usaveršavanje zaposlenika</t>
  </si>
  <si>
    <t>Izvor financiranja 7.1.1.</t>
  </si>
  <si>
    <t>izvršenje u odnosu na predh. godinu       (Indeks3/1)</t>
  </si>
  <si>
    <t>izvršenje u odnosu na plan                           (Indeks3/2)</t>
  </si>
  <si>
    <t>IZVRŠENJE RASHODA PREMA IZVORIMA - 4. razina</t>
  </si>
  <si>
    <t>RAZLIKA - VIŠAK / MANJAK</t>
  </si>
  <si>
    <t>IZVRŠENJE PRIHODA PREMA EKONOMSKOJ KLASIFIKACIJI</t>
  </si>
  <si>
    <t>IZVRŠENJE RASHODA PREMA EKONOMSKOJ KLASIFIKACIJI</t>
  </si>
  <si>
    <t xml:space="preserve">IZVRŠENJE PRIHODA PREMA IZVORIMA </t>
  </si>
  <si>
    <t>IZVRŠENJE PO IZVORIMA - ZBIRNO</t>
  </si>
  <si>
    <t>Oznaka izvora</t>
  </si>
  <si>
    <t>Izvršenje 1-6/2023</t>
  </si>
  <si>
    <t>izvršenje u odnosu na plan</t>
  </si>
  <si>
    <t>izvršenje u odnosu na preth. god.</t>
  </si>
  <si>
    <t>Prihodi za posebne namjene</t>
  </si>
  <si>
    <t>Prihodi od prodaje nefinancijske imovine</t>
  </si>
  <si>
    <t>PRIHODI</t>
  </si>
  <si>
    <t>RASHODI</t>
  </si>
  <si>
    <t>Opći prihodi i primici - dop. sred. K-Z županije</t>
  </si>
  <si>
    <t xml:space="preserve">                                                   UKUPNO RASHODI:</t>
  </si>
  <si>
    <t xml:space="preserve">                                                   UKUPNO PRIHODI I PRENESENI VIŠAK:</t>
  </si>
  <si>
    <t>II. POSEBNI DIO - rashodi prema izvorima financiranja, programima i aktivnostima</t>
  </si>
  <si>
    <t>Predsjednica Šk. odbora:</t>
  </si>
  <si>
    <t>OSNOVNA ŠKOLA VELIKO TRGOVIŠĆE</t>
  </si>
  <si>
    <t xml:space="preserve">Ulica Stjepana Radića 27 </t>
  </si>
  <si>
    <t>Prihod od prodaje zemljišta</t>
  </si>
  <si>
    <t xml:space="preserve">Naknada za prijevoz </t>
  </si>
  <si>
    <t>usluge promiđbe i informiranja</t>
  </si>
  <si>
    <t>Izvršenje financijskog plana proračunskog korisnika državnog proračuna za prvo polugodište 2023 godine  OŠ Veliko Trgovišće</t>
  </si>
  <si>
    <t>2183,,43</t>
  </si>
  <si>
    <t>tek.prijenosi između pr.korisnika</t>
  </si>
  <si>
    <t>JLRS_općina Veliko Trgovišće</t>
  </si>
  <si>
    <t>JLSR_Općina Veliko Trgovišće</t>
  </si>
  <si>
    <t>Polugodišnji izvještaj o izvršenju financijskog plana Osnovne škole Veliko Trgovišće za razdoblje 1-6/2023</t>
  </si>
  <si>
    <t>JLRS Veliko trgovišće</t>
  </si>
  <si>
    <t>donacije</t>
  </si>
  <si>
    <t>JLR Veliko trgovišće</t>
  </si>
  <si>
    <t>posebne namjene</t>
  </si>
  <si>
    <t>Opći prihodi i primici -dop.sred.KZŽ</t>
  </si>
  <si>
    <t>4.3.1.-</t>
  </si>
  <si>
    <t>4.3.1.posebne namjene</t>
  </si>
  <si>
    <t>Naknade građanima i kuć u naravi</t>
  </si>
  <si>
    <t>posbne namjebne</t>
  </si>
  <si>
    <t>JLRS Općina Vel.Trgovišće</t>
  </si>
  <si>
    <t>JLSOpćina Vel.trg.</t>
  </si>
  <si>
    <t>1.1..</t>
  </si>
  <si>
    <t>opći prihodi primici_dop.sredstva KZŽ</t>
  </si>
  <si>
    <t>trošk.sud.postupaka</t>
  </si>
  <si>
    <t>5..2.1.</t>
  </si>
  <si>
    <t>4.3.1..posebne namene</t>
  </si>
  <si>
    <t>4.3.1.-posebne namjene</t>
  </si>
  <si>
    <t>JLS Veliko Trgovšćer</t>
  </si>
  <si>
    <t>prihod od p.ne.im</t>
  </si>
  <si>
    <t>prihod od prodaje nef,im,</t>
  </si>
  <si>
    <t>7.1.1.prihod od prodaje nef,imov,</t>
  </si>
  <si>
    <t>prihodi od prodaje nef.imovine</t>
  </si>
  <si>
    <t>Tisak</t>
  </si>
  <si>
    <t>prihod od prodaje nef.imovine</t>
  </si>
  <si>
    <t xml:space="preserve"> </t>
  </si>
  <si>
    <t>POLUGODIŠNJI IZVJEŠTAJ O IZVEŠENJU FINANCIJSKOG PLANA OSNOVNE ŠKOLE VELIKO TRGOVŠĆE ZA RAZDOBLJE 1-6/2023.</t>
  </si>
  <si>
    <t>JLS_OPĆINA Veliko Trgovišće</t>
  </si>
  <si>
    <t>energija</t>
  </si>
  <si>
    <t>rashodi za zaposlene</t>
  </si>
  <si>
    <t>plaće za red.rad</t>
  </si>
  <si>
    <t>dopr. Na plaći</t>
  </si>
  <si>
    <t>sl.putovanja</t>
  </si>
  <si>
    <t>naknada za prijevoz</t>
  </si>
  <si>
    <t>int.usluge</t>
  </si>
  <si>
    <t>materijali  sirovine</t>
  </si>
  <si>
    <t>mat.i dijelo.</t>
  </si>
  <si>
    <t>Željka Žigman</t>
  </si>
  <si>
    <t>Ravnateljica:</t>
  </si>
  <si>
    <t>Izradila:Snježana Petek</t>
  </si>
  <si>
    <t>Duk-Petek Diana</t>
  </si>
  <si>
    <t xml:space="preserve">T103024 </t>
  </si>
  <si>
    <t>Školska shema 5</t>
  </si>
  <si>
    <t>djeca s teškočama u razvoju</t>
  </si>
  <si>
    <t>ost.nesp.rash.</t>
  </si>
  <si>
    <t>oprema</t>
  </si>
  <si>
    <t>tek.donacije u naravi</t>
  </si>
  <si>
    <t>kamate</t>
  </si>
  <si>
    <t>tr.s.p.</t>
  </si>
  <si>
    <t>sitni inventar</t>
  </si>
  <si>
    <t>usluge tek,inv</t>
  </si>
  <si>
    <t>rač.usluge</t>
  </si>
  <si>
    <t>rep</t>
  </si>
  <si>
    <t>ostali rashodi</t>
  </si>
  <si>
    <t>prihodi od fi.imovine kamate</t>
  </si>
  <si>
    <t>radna obuća</t>
  </si>
  <si>
    <t>članarine</t>
  </si>
  <si>
    <t>opći prihodimi primici</t>
  </si>
  <si>
    <t>int.ugo djelu</t>
  </si>
  <si>
    <t>namirnice natjec.</t>
  </si>
  <si>
    <t>TR.S.P.</t>
  </si>
  <si>
    <t>USKLUGE TEL.</t>
  </si>
  <si>
    <t>INT.USLUGE</t>
  </si>
  <si>
    <t>REP.</t>
  </si>
  <si>
    <t>usluge tel.pošte i prijevoza</t>
  </si>
  <si>
    <t>usklufge tek,inv,održ</t>
  </si>
  <si>
    <t>ostale usluge</t>
  </si>
  <si>
    <t>ostali rashodi za zaposlebne</t>
  </si>
  <si>
    <t>knjige</t>
  </si>
  <si>
    <t>str.usavršavanje</t>
  </si>
  <si>
    <t xml:space="preserve">usluge </t>
  </si>
  <si>
    <t>usluge tek,inv,održ</t>
  </si>
  <si>
    <t>tisak</t>
  </si>
  <si>
    <t xml:space="preserve">int.usluge </t>
  </si>
  <si>
    <t>reprezentacija</t>
  </si>
  <si>
    <t>VelikomTrgovišću 23.08.2023.</t>
  </si>
  <si>
    <t>Urbroj:2140-81-01-23-6</t>
  </si>
  <si>
    <t>Klasa:007-04-23-02/05</t>
  </si>
  <si>
    <t>Manjak prihoda prenesenik</t>
  </si>
  <si>
    <t>POLUGODIŠNJI IZVJEŠTAJ O IZVRŠENJU FINANCIJSKOG PLANA OSNOVNE ŠKOLE VELIKO TRGOVIŠĆE ZA RAZDOBLJE OD 1-6/2023GODINE.</t>
  </si>
  <si>
    <t>POLUGHODIŠNJI IZVJEŠTAJ O IZVRŠENJU FINANCIJSKOG PANA OSNOVNE ŠKOLE VELIKO TRGOVIŠĆEZA RAZDOBLJE 1-6/2023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</si>
</sst>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i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u/>
      <sz val="10"/>
      <color indexed="8"/>
      <name val="Arial"/>
      <family val="2"/>
      <charset val="238"/>
    </font>
    <font>
      <b/>
      <sz val="6"/>
      <color indexed="8"/>
      <name val="Arial"/>
      <family val="2"/>
      <charset val="238"/>
    </font>
    <font>
      <sz val="6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b/>
      <sz val="6"/>
      <color rgb="FF000000"/>
      <name val="Arial"/>
      <family val="2"/>
      <charset val="238"/>
    </font>
    <font>
      <b/>
      <sz val="8"/>
      <name val="Arial"/>
      <family val="2"/>
      <charset val="238"/>
    </font>
    <font>
      <i/>
      <sz val="8"/>
      <name val="Arial"/>
      <family val="2"/>
      <charset val="238"/>
    </font>
    <font>
      <i/>
      <sz val="8"/>
      <color indexed="8"/>
      <name val="Arial"/>
      <family val="2"/>
      <charset val="238"/>
    </font>
    <font>
      <b/>
      <i/>
      <sz val="8"/>
      <name val="Arial"/>
      <family val="2"/>
      <charset val="238"/>
    </font>
    <font>
      <b/>
      <i/>
      <sz val="8"/>
      <color indexed="8"/>
      <name val="Arial"/>
      <family val="2"/>
      <charset val="238"/>
    </font>
    <font>
      <sz val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8"/>
      <color theme="1"/>
      <name val="Arial"/>
      <family val="2"/>
      <charset val="238"/>
    </font>
    <font>
      <i/>
      <sz val="8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i/>
      <sz val="10"/>
      <color indexed="8"/>
      <name val="Arial"/>
      <family val="2"/>
      <charset val="238"/>
    </font>
    <font>
      <b/>
      <i/>
      <sz val="8"/>
      <color theme="1"/>
      <name val="Arial"/>
      <family val="2"/>
      <charset val="238"/>
    </font>
    <font>
      <sz val="6"/>
      <color theme="1"/>
      <name val="Arial"/>
      <family val="2"/>
      <charset val="238"/>
    </font>
    <font>
      <b/>
      <sz val="8"/>
      <color theme="1"/>
      <name val="Calibri"/>
      <family val="2"/>
      <charset val="238"/>
      <scheme val="minor"/>
    </font>
    <font>
      <b/>
      <i/>
      <sz val="12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85">
    <xf numFmtId="0" fontId="0" fillId="0" borderId="0" xfId="0"/>
    <xf numFmtId="0" fontId="2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1" fillId="2" borderId="3" xfId="0" applyFont="1" applyFill="1" applyBorder="1" applyAlignment="1">
      <alignment horizontal="left" vertical="center" wrapText="1"/>
    </xf>
    <xf numFmtId="0" fontId="9" fillId="2" borderId="3" xfId="0" quotePrefix="1" applyFont="1" applyFill="1" applyBorder="1" applyAlignment="1">
      <alignment horizontal="left" vertical="center"/>
    </xf>
    <xf numFmtId="0" fontId="10" fillId="2" borderId="3" xfId="0" quotePrefix="1" applyFont="1" applyFill="1" applyBorder="1" applyAlignment="1">
      <alignment horizontal="left" vertical="center"/>
    </xf>
    <xf numFmtId="0" fontId="11" fillId="2" borderId="3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/>
    </xf>
    <xf numFmtId="0" fontId="10" fillId="2" borderId="3" xfId="0" quotePrefix="1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horizontal="left" vertical="center" wrapText="1"/>
    </xf>
    <xf numFmtId="0" fontId="7" fillId="0" borderId="0" xfId="0" quotePrefix="1" applyFont="1" applyAlignment="1">
      <alignment horizontal="left" wrapText="1"/>
    </xf>
    <xf numFmtId="0" fontId="8" fillId="0" borderId="0" xfId="0" applyFont="1" applyAlignment="1">
      <alignment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2" fillId="0" borderId="0" xfId="0" quotePrefix="1" applyFont="1" applyAlignment="1">
      <alignment horizontal="center" vertical="center" wrapText="1"/>
    </xf>
    <xf numFmtId="0" fontId="11" fillId="2" borderId="3" xfId="0" applyFont="1" applyFill="1" applyBorder="1" applyAlignment="1">
      <alignment vertical="center" wrapText="1"/>
    </xf>
    <xf numFmtId="0" fontId="9" fillId="2" borderId="3" xfId="0" applyFont="1" applyFill="1" applyBorder="1" applyAlignment="1">
      <alignment vertical="center" wrapText="1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Font="1" applyBorder="1" applyAlignment="1">
      <alignment horizontal="left"/>
    </xf>
    <xf numFmtId="0" fontId="11" fillId="3" borderId="1" xfId="0" applyFont="1" applyFill="1" applyBorder="1" applyAlignment="1">
      <alignment horizontal="left" vertical="center"/>
    </xf>
    <xf numFmtId="0" fontId="17" fillId="0" borderId="0" xfId="0" applyFont="1"/>
    <xf numFmtId="0" fontId="1" fillId="0" borderId="0" xfId="0" applyFont="1"/>
    <xf numFmtId="0" fontId="18" fillId="0" borderId="0" xfId="0" applyFont="1"/>
    <xf numFmtId="0" fontId="18" fillId="0" borderId="0" xfId="0" applyFont="1" applyAlignment="1">
      <alignment horizontal="left"/>
    </xf>
    <xf numFmtId="4" fontId="2" fillId="0" borderId="0" xfId="0" applyNumberFormat="1" applyFont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/>
    </xf>
    <xf numFmtId="4" fontId="6" fillId="2" borderId="3" xfId="0" applyNumberFormat="1" applyFont="1" applyFill="1" applyBorder="1" applyAlignment="1">
      <alignment horizontal="center" vertical="center" wrapText="1"/>
    </xf>
    <xf numFmtId="4" fontId="6" fillId="3" borderId="3" xfId="0" applyNumberFormat="1" applyFont="1" applyFill="1" applyBorder="1" applyAlignment="1">
      <alignment horizontal="right"/>
    </xf>
    <xf numFmtId="4" fontId="6" fillId="0" borderId="3" xfId="0" applyNumberFormat="1" applyFont="1" applyBorder="1" applyAlignment="1">
      <alignment horizontal="right"/>
    </xf>
    <xf numFmtId="4" fontId="6" fillId="3" borderId="3" xfId="0" applyNumberFormat="1" applyFont="1" applyFill="1" applyBorder="1" applyAlignment="1">
      <alignment horizontal="right" wrapText="1"/>
    </xf>
    <xf numFmtId="4" fontId="3" fillId="0" borderId="0" xfId="0" applyNumberFormat="1" applyFont="1"/>
    <xf numFmtId="4" fontId="6" fillId="4" borderId="1" xfId="0" quotePrefix="1" applyNumberFormat="1" applyFont="1" applyFill="1" applyBorder="1" applyAlignment="1">
      <alignment horizontal="right"/>
    </xf>
    <xf numFmtId="4" fontId="6" fillId="3" borderId="1" xfId="0" quotePrefix="1" applyNumberFormat="1" applyFont="1" applyFill="1" applyBorder="1" applyAlignment="1">
      <alignment horizontal="right"/>
    </xf>
    <xf numFmtId="4" fontId="5" fillId="0" borderId="0" xfId="0" applyNumberFormat="1" applyFont="1" applyAlignment="1">
      <alignment horizontal="right"/>
    </xf>
    <xf numFmtId="4" fontId="0" fillId="0" borderId="0" xfId="0" applyNumberFormat="1"/>
    <xf numFmtId="4" fontId="3" fillId="0" borderId="0" xfId="0" applyNumberFormat="1" applyFont="1" applyAlignment="1">
      <alignment vertical="center" wrapText="1"/>
    </xf>
    <xf numFmtId="4" fontId="16" fillId="0" borderId="5" xfId="0" applyNumberFormat="1" applyFont="1" applyBorder="1" applyAlignment="1">
      <alignment horizontal="right" vertical="center"/>
    </xf>
    <xf numFmtId="4" fontId="6" fillId="4" borderId="3" xfId="0" applyNumberFormat="1" applyFont="1" applyFill="1" applyBorder="1" applyAlignment="1">
      <alignment horizontal="right" wrapText="1"/>
    </xf>
    <xf numFmtId="4" fontId="6" fillId="4" borderId="3" xfId="0" applyNumberFormat="1" applyFont="1" applyFill="1" applyBorder="1" applyAlignment="1">
      <alignment horizontal="center" vertical="center" wrapText="1"/>
    </xf>
    <xf numFmtId="4" fontId="3" fillId="2" borderId="3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 wrapText="1"/>
    </xf>
    <xf numFmtId="0" fontId="15" fillId="0" borderId="0" xfId="0" applyFont="1" applyAlignment="1">
      <alignment wrapText="1"/>
    </xf>
    <xf numFmtId="0" fontId="5" fillId="0" borderId="0" xfId="0" applyFont="1" applyAlignment="1">
      <alignment horizontal="center" vertical="center" wrapText="1"/>
    </xf>
    <xf numFmtId="0" fontId="13" fillId="0" borderId="0" xfId="0" applyFont="1" applyAlignment="1">
      <alignment wrapText="1"/>
    </xf>
    <xf numFmtId="0" fontId="12" fillId="0" borderId="0" xfId="0" applyFont="1" applyAlignment="1">
      <alignment vertical="center" wrapText="1"/>
    </xf>
    <xf numFmtId="4" fontId="16" fillId="0" borderId="0" xfId="0" applyNumberFormat="1" applyFont="1" applyAlignment="1">
      <alignment horizontal="right" vertical="center"/>
    </xf>
    <xf numFmtId="0" fontId="9" fillId="0" borderId="3" xfId="0" applyFont="1" applyBorder="1" applyAlignment="1">
      <alignment vertical="center" wrapText="1"/>
    </xf>
    <xf numFmtId="0" fontId="9" fillId="3" borderId="3" xfId="0" applyFont="1" applyFill="1" applyBorder="1" applyAlignment="1">
      <alignment vertical="center" wrapText="1"/>
    </xf>
    <xf numFmtId="0" fontId="0" fillId="0" borderId="3" xfId="0" applyBorder="1"/>
    <xf numFmtId="0" fontId="17" fillId="0" borderId="3" xfId="0" applyFont="1" applyBorder="1"/>
    <xf numFmtId="0" fontId="20" fillId="4" borderId="3" xfId="0" applyFont="1" applyFill="1" applyBorder="1" applyAlignment="1">
      <alignment horizontal="center" vertical="center" wrapText="1"/>
    </xf>
    <xf numFmtId="0" fontId="20" fillId="4" borderId="4" xfId="0" applyFont="1" applyFill="1" applyBorder="1" applyAlignment="1">
      <alignment horizontal="center" vertical="center" wrapText="1"/>
    </xf>
    <xf numFmtId="4" fontId="20" fillId="4" borderId="3" xfId="0" applyNumberFormat="1" applyFont="1" applyFill="1" applyBorder="1" applyAlignment="1">
      <alignment horizontal="center" vertical="center" wrapText="1"/>
    </xf>
    <xf numFmtId="0" fontId="21" fillId="0" borderId="0" xfId="0" applyFont="1"/>
    <xf numFmtId="0" fontId="10" fillId="2" borderId="0" xfId="0" applyFont="1" applyFill="1" applyAlignment="1">
      <alignment horizontal="left" vertical="center" wrapText="1"/>
    </xf>
    <xf numFmtId="0" fontId="22" fillId="4" borderId="4" xfId="0" applyFont="1" applyFill="1" applyBorder="1" applyAlignment="1">
      <alignment horizontal="center" vertical="center" wrapText="1"/>
    </xf>
    <xf numFmtId="4" fontId="22" fillId="4" borderId="3" xfId="0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4" fontId="9" fillId="0" borderId="3" xfId="0" applyNumberFormat="1" applyFont="1" applyBorder="1" applyAlignment="1">
      <alignment vertical="center"/>
    </xf>
    <xf numFmtId="4" fontId="9" fillId="0" borderId="3" xfId="0" applyNumberFormat="1" applyFont="1" applyBorder="1" applyAlignment="1">
      <alignment vertical="center" wrapText="1"/>
    </xf>
    <xf numFmtId="4" fontId="3" fillId="0" borderId="3" xfId="0" applyNumberFormat="1" applyFont="1" applyBorder="1" applyAlignment="1">
      <alignment horizontal="right"/>
    </xf>
    <xf numFmtId="4" fontId="3" fillId="3" borderId="3" xfId="0" applyNumberFormat="1" applyFont="1" applyFill="1" applyBorder="1" applyAlignment="1">
      <alignment horizontal="right"/>
    </xf>
    <xf numFmtId="0" fontId="11" fillId="3" borderId="2" xfId="0" applyFont="1" applyFill="1" applyBorder="1" applyAlignment="1">
      <alignment vertical="center"/>
    </xf>
    <xf numFmtId="4" fontId="11" fillId="3" borderId="3" xfId="0" applyNumberFormat="1" applyFont="1" applyFill="1" applyBorder="1" applyAlignment="1">
      <alignment vertical="center"/>
    </xf>
    <xf numFmtId="4" fontId="11" fillId="3" borderId="3" xfId="0" applyNumberFormat="1" applyFont="1" applyFill="1" applyBorder="1" applyAlignment="1">
      <alignment vertical="center" wrapText="1"/>
    </xf>
    <xf numFmtId="4" fontId="6" fillId="4" borderId="2" xfId="0" applyNumberFormat="1" applyFont="1" applyFill="1" applyBorder="1" applyAlignment="1">
      <alignment horizontal="right" vertical="center" wrapText="1"/>
    </xf>
    <xf numFmtId="0" fontId="11" fillId="0" borderId="3" xfId="0" applyFont="1" applyBorder="1" applyAlignment="1">
      <alignment horizontal="right" vertical="center" wrapText="1"/>
    </xf>
    <xf numFmtId="4" fontId="6" fillId="3" borderId="2" xfId="0" applyNumberFormat="1" applyFont="1" applyFill="1" applyBorder="1" applyAlignment="1">
      <alignment horizontal="right" vertical="center" wrapText="1"/>
    </xf>
    <xf numFmtId="4" fontId="11" fillId="0" borderId="2" xfId="0" applyNumberFormat="1" applyFont="1" applyBorder="1" applyAlignment="1">
      <alignment vertical="center" wrapText="1"/>
    </xf>
    <xf numFmtId="4" fontId="9" fillId="2" borderId="3" xfId="0" applyNumberFormat="1" applyFont="1" applyFill="1" applyBorder="1" applyAlignment="1">
      <alignment horizontal="left" vertical="center" wrapText="1"/>
    </xf>
    <xf numFmtId="4" fontId="10" fillId="2" borderId="3" xfId="0" quotePrefix="1" applyNumberFormat="1" applyFont="1" applyFill="1" applyBorder="1" applyAlignment="1">
      <alignment horizontal="left" vertical="center" wrapText="1"/>
    </xf>
    <xf numFmtId="4" fontId="9" fillId="2" borderId="3" xfId="0" applyNumberFormat="1" applyFont="1" applyFill="1" applyBorder="1" applyAlignment="1">
      <alignment vertical="center" wrapText="1"/>
    </xf>
    <xf numFmtId="4" fontId="10" fillId="2" borderId="3" xfId="0" quotePrefix="1" applyNumberFormat="1" applyFont="1" applyFill="1" applyBorder="1" applyAlignment="1">
      <alignment horizontal="left" vertical="center"/>
    </xf>
    <xf numFmtId="4" fontId="9" fillId="2" borderId="3" xfId="0" applyNumberFormat="1" applyFont="1" applyFill="1" applyBorder="1" applyAlignment="1">
      <alignment horizontal="right" vertical="center" wrapText="1"/>
    </xf>
    <xf numFmtId="4" fontId="0" fillId="0" borderId="3" xfId="0" applyNumberFormat="1" applyBorder="1"/>
    <xf numFmtId="0" fontId="11" fillId="2" borderId="0" xfId="0" quotePrefix="1" applyFont="1" applyFill="1" applyAlignment="1">
      <alignment horizontal="left" vertical="center"/>
    </xf>
    <xf numFmtId="0" fontId="11" fillId="2" borderId="0" xfId="0" applyFont="1" applyFill="1" applyAlignment="1">
      <alignment horizontal="left" vertical="center" wrapText="1"/>
    </xf>
    <xf numFmtId="4" fontId="11" fillId="2" borderId="0" xfId="0" applyNumberFormat="1" applyFont="1" applyFill="1" applyAlignment="1">
      <alignment horizontal="right" vertical="center" wrapText="1"/>
    </xf>
    <xf numFmtId="4" fontId="6" fillId="2" borderId="0" xfId="0" applyNumberFormat="1" applyFont="1" applyFill="1" applyAlignment="1">
      <alignment horizontal="right"/>
    </xf>
    <xf numFmtId="3" fontId="22" fillId="4" borderId="3" xfId="0" applyNumberFormat="1" applyFont="1" applyFill="1" applyBorder="1" applyAlignment="1">
      <alignment horizontal="center" vertical="center" wrapText="1"/>
    </xf>
    <xf numFmtId="0" fontId="22" fillId="0" borderId="3" xfId="0" quotePrefix="1" applyFont="1" applyBorder="1" applyAlignment="1">
      <alignment horizontal="center" vertical="center" wrapText="1"/>
    </xf>
    <xf numFmtId="4" fontId="20" fillId="2" borderId="3" xfId="0" applyNumberFormat="1" applyFont="1" applyFill="1" applyBorder="1" applyAlignment="1">
      <alignment horizontal="center" vertical="center" wrapText="1"/>
    </xf>
    <xf numFmtId="3" fontId="22" fillId="2" borderId="3" xfId="0" applyNumberFormat="1" applyFont="1" applyFill="1" applyBorder="1" applyAlignment="1">
      <alignment horizontal="center" vertical="center" wrapText="1"/>
    </xf>
    <xf numFmtId="4" fontId="2" fillId="0" borderId="0" xfId="0" applyNumberFormat="1" applyFont="1" applyAlignment="1">
      <alignment horizontal="center" wrapText="1"/>
    </xf>
    <xf numFmtId="4" fontId="3" fillId="0" borderId="0" xfId="0" applyNumberFormat="1" applyFont="1" applyAlignment="1">
      <alignment wrapText="1"/>
    </xf>
    <xf numFmtId="4" fontId="22" fillId="4" borderId="3" xfId="0" applyNumberFormat="1" applyFont="1" applyFill="1" applyBorder="1" applyAlignment="1">
      <alignment horizontal="center" wrapText="1"/>
    </xf>
    <xf numFmtId="3" fontId="22" fillId="4" borderId="3" xfId="0" applyNumberFormat="1" applyFont="1" applyFill="1" applyBorder="1" applyAlignment="1">
      <alignment horizontal="center" wrapText="1"/>
    </xf>
    <xf numFmtId="0" fontId="25" fillId="2" borderId="3" xfId="0" applyFont="1" applyFill="1" applyBorder="1" applyAlignment="1">
      <alignment horizontal="left" vertical="center" wrapText="1"/>
    </xf>
    <xf numFmtId="4" fontId="25" fillId="2" borderId="3" xfId="0" applyNumberFormat="1" applyFont="1" applyFill="1" applyBorder="1" applyAlignment="1">
      <alignment horizontal="right" vertical="center" wrapText="1"/>
    </xf>
    <xf numFmtId="4" fontId="22" fillId="2" borderId="3" xfId="0" applyNumberFormat="1" applyFont="1" applyFill="1" applyBorder="1" applyAlignment="1">
      <alignment horizontal="right"/>
    </xf>
    <xf numFmtId="0" fontId="26" fillId="2" borderId="3" xfId="0" quotePrefix="1" applyFont="1" applyFill="1" applyBorder="1" applyAlignment="1">
      <alignment horizontal="left" vertical="center"/>
    </xf>
    <xf numFmtId="49" fontId="26" fillId="2" borderId="3" xfId="0" quotePrefix="1" applyNumberFormat="1" applyFont="1" applyFill="1" applyBorder="1" applyAlignment="1">
      <alignment horizontal="left" vertical="center"/>
    </xf>
    <xf numFmtId="4" fontId="26" fillId="2" borderId="3" xfId="0" quotePrefix="1" applyNumberFormat="1" applyFont="1" applyFill="1" applyBorder="1" applyAlignment="1">
      <alignment horizontal="right" vertical="center"/>
    </xf>
    <xf numFmtId="4" fontId="27" fillId="2" borderId="3" xfId="0" applyNumberFormat="1" applyFont="1" applyFill="1" applyBorder="1" applyAlignment="1">
      <alignment horizontal="right"/>
    </xf>
    <xf numFmtId="16" fontId="26" fillId="2" borderId="3" xfId="0" quotePrefix="1" applyNumberFormat="1" applyFont="1" applyFill="1" applyBorder="1" applyAlignment="1">
      <alignment horizontal="left" vertical="center"/>
    </xf>
    <xf numFmtId="0" fontId="25" fillId="2" borderId="3" xfId="0" quotePrefix="1" applyFont="1" applyFill="1" applyBorder="1" applyAlignment="1">
      <alignment horizontal="left" vertical="center"/>
    </xf>
    <xf numFmtId="16" fontId="25" fillId="2" borderId="3" xfId="0" quotePrefix="1" applyNumberFormat="1" applyFont="1" applyFill="1" applyBorder="1" applyAlignment="1">
      <alignment horizontal="left" vertical="center"/>
    </xf>
    <xf numFmtId="4" fontId="25" fillId="2" borderId="3" xfId="0" quotePrefix="1" applyNumberFormat="1" applyFont="1" applyFill="1" applyBorder="1" applyAlignment="1">
      <alignment horizontal="right" vertical="center"/>
    </xf>
    <xf numFmtId="0" fontId="28" fillId="2" borderId="3" xfId="0" quotePrefix="1" applyFont="1" applyFill="1" applyBorder="1" applyAlignment="1">
      <alignment horizontal="left" vertical="center"/>
    </xf>
    <xf numFmtId="4" fontId="28" fillId="2" borderId="3" xfId="0" quotePrefix="1" applyNumberFormat="1" applyFont="1" applyFill="1" applyBorder="1" applyAlignment="1">
      <alignment horizontal="right" vertical="center"/>
    </xf>
    <xf numFmtId="4" fontId="29" fillId="2" borderId="3" xfId="0" applyNumberFormat="1" applyFont="1" applyFill="1" applyBorder="1" applyAlignment="1">
      <alignment horizontal="right"/>
    </xf>
    <xf numFmtId="0" fontId="30" fillId="2" borderId="3" xfId="0" quotePrefix="1" applyFont="1" applyFill="1" applyBorder="1" applyAlignment="1">
      <alignment horizontal="left" vertical="center"/>
    </xf>
    <xf numFmtId="4" fontId="31" fillId="2" borderId="3" xfId="0" applyNumberFormat="1" applyFont="1" applyFill="1" applyBorder="1" applyAlignment="1">
      <alignment horizontal="right"/>
    </xf>
    <xf numFmtId="0" fontId="25" fillId="2" borderId="3" xfId="0" quotePrefix="1" applyFont="1" applyFill="1" applyBorder="1" applyAlignment="1">
      <alignment horizontal="left" vertical="center" wrapText="1"/>
    </xf>
    <xf numFmtId="4" fontId="25" fillId="2" borderId="3" xfId="0" quotePrefix="1" applyNumberFormat="1" applyFont="1" applyFill="1" applyBorder="1" applyAlignment="1">
      <alignment horizontal="right" vertical="center" wrapText="1"/>
    </xf>
    <xf numFmtId="14" fontId="26" fillId="2" borderId="3" xfId="0" quotePrefix="1" applyNumberFormat="1" applyFont="1" applyFill="1" applyBorder="1" applyAlignment="1">
      <alignment horizontal="left" vertical="center"/>
    </xf>
    <xf numFmtId="0" fontId="26" fillId="2" borderId="3" xfId="0" quotePrefix="1" applyFont="1" applyFill="1" applyBorder="1" applyAlignment="1">
      <alignment horizontal="left" vertical="center" wrapText="1"/>
    </xf>
    <xf numFmtId="4" fontId="26" fillId="2" borderId="3" xfId="0" quotePrefix="1" applyNumberFormat="1" applyFont="1" applyFill="1" applyBorder="1" applyAlignment="1">
      <alignment horizontal="right" vertical="center" wrapText="1"/>
    </xf>
    <xf numFmtId="0" fontId="26" fillId="2" borderId="3" xfId="0" applyFont="1" applyFill="1" applyBorder="1" applyAlignment="1">
      <alignment horizontal="left" vertical="center" wrapText="1"/>
    </xf>
    <xf numFmtId="4" fontId="26" fillId="2" borderId="3" xfId="0" applyNumberFormat="1" applyFont="1" applyFill="1" applyBorder="1" applyAlignment="1">
      <alignment horizontal="right" vertical="center" wrapText="1"/>
    </xf>
    <xf numFmtId="0" fontId="28" fillId="2" borderId="3" xfId="0" applyFont="1" applyFill="1" applyBorder="1" applyAlignment="1">
      <alignment horizontal="left" vertical="center" wrapText="1"/>
    </xf>
    <xf numFmtId="4" fontId="28" fillId="2" borderId="3" xfId="0" applyNumberFormat="1" applyFont="1" applyFill="1" applyBorder="1" applyAlignment="1">
      <alignment horizontal="right" vertical="center" wrapText="1"/>
    </xf>
    <xf numFmtId="4" fontId="32" fillId="0" borderId="3" xfId="0" applyNumberFormat="1" applyFont="1" applyBorder="1"/>
    <xf numFmtId="4" fontId="33" fillId="0" borderId="3" xfId="0" applyNumberFormat="1" applyFont="1" applyBorder="1"/>
    <xf numFmtId="4" fontId="34" fillId="0" borderId="3" xfId="0" applyNumberFormat="1" applyFont="1" applyBorder="1"/>
    <xf numFmtId="14" fontId="25" fillId="2" borderId="3" xfId="0" quotePrefix="1" applyNumberFormat="1" applyFont="1" applyFill="1" applyBorder="1" applyAlignment="1">
      <alignment horizontal="left" vertical="center"/>
    </xf>
    <xf numFmtId="14" fontId="28" fillId="2" borderId="3" xfId="0" quotePrefix="1" applyNumberFormat="1" applyFont="1" applyFill="1" applyBorder="1" applyAlignment="1">
      <alignment horizontal="left" vertical="center"/>
    </xf>
    <xf numFmtId="0" fontId="25" fillId="2" borderId="3" xfId="0" applyFont="1" applyFill="1" applyBorder="1" applyAlignment="1">
      <alignment horizontal="left" vertical="center"/>
    </xf>
    <xf numFmtId="0" fontId="25" fillId="2" borderId="3" xfId="0" applyFont="1" applyFill="1" applyBorder="1" applyAlignment="1">
      <alignment vertical="center" wrapText="1"/>
    </xf>
    <xf numFmtId="0" fontId="26" fillId="2" borderId="3" xfId="0" applyFont="1" applyFill="1" applyBorder="1" applyAlignment="1">
      <alignment vertical="center" wrapText="1"/>
    </xf>
    <xf numFmtId="14" fontId="26" fillId="2" borderId="3" xfId="0" applyNumberFormat="1" applyFont="1" applyFill="1" applyBorder="1" applyAlignment="1">
      <alignment horizontal="left" vertical="center" wrapText="1"/>
    </xf>
    <xf numFmtId="0" fontId="22" fillId="4" borderId="1" xfId="0" applyFont="1" applyFill="1" applyBorder="1" applyAlignment="1">
      <alignment horizontal="center" vertical="center" wrapText="1"/>
    </xf>
    <xf numFmtId="0" fontId="23" fillId="4" borderId="2" xfId="0" applyFont="1" applyFill="1" applyBorder="1" applyAlignment="1">
      <alignment horizontal="center" vertical="center" wrapText="1"/>
    </xf>
    <xf numFmtId="0" fontId="23" fillId="4" borderId="4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left" vertical="center" wrapText="1"/>
    </xf>
    <xf numFmtId="0" fontId="22" fillId="2" borderId="2" xfId="0" applyFont="1" applyFill="1" applyBorder="1" applyAlignment="1">
      <alignment horizontal="left" vertical="center" wrapText="1"/>
    </xf>
    <xf numFmtId="0" fontId="22" fillId="2" borderId="4" xfId="0" applyFont="1" applyFill="1" applyBorder="1" applyAlignment="1">
      <alignment horizontal="left" vertical="center" wrapText="1"/>
    </xf>
    <xf numFmtId="4" fontId="22" fillId="2" borderId="4" xfId="0" applyNumberFormat="1" applyFont="1" applyFill="1" applyBorder="1" applyAlignment="1">
      <alignment horizontal="right" wrapText="1"/>
    </xf>
    <xf numFmtId="0" fontId="29" fillId="2" borderId="2" xfId="0" applyFont="1" applyFill="1" applyBorder="1" applyAlignment="1">
      <alignment horizontal="left" vertical="center" wrapText="1"/>
    </xf>
    <xf numFmtId="0" fontId="29" fillId="2" borderId="4" xfId="0" applyFont="1" applyFill="1" applyBorder="1" applyAlignment="1">
      <alignment horizontal="left" vertical="center" wrapText="1"/>
    </xf>
    <xf numFmtId="4" fontId="29" fillId="2" borderId="4" xfId="0" applyNumberFormat="1" applyFont="1" applyFill="1" applyBorder="1" applyAlignment="1">
      <alignment horizontal="right" wrapText="1"/>
    </xf>
    <xf numFmtId="0" fontId="27" fillId="2" borderId="1" xfId="0" applyFont="1" applyFill="1" applyBorder="1" applyAlignment="1">
      <alignment horizontal="left" vertical="center" wrapText="1"/>
    </xf>
    <xf numFmtId="0" fontId="27" fillId="2" borderId="2" xfId="0" applyFont="1" applyFill="1" applyBorder="1" applyAlignment="1">
      <alignment horizontal="left" vertical="center" wrapText="1"/>
    </xf>
    <xf numFmtId="0" fontId="27" fillId="2" borderId="4" xfId="0" applyFont="1" applyFill="1" applyBorder="1" applyAlignment="1">
      <alignment horizontal="left" vertical="center" wrapText="1"/>
    </xf>
    <xf numFmtId="4" fontId="27" fillId="2" borderId="4" xfId="0" applyNumberFormat="1" applyFont="1" applyFill="1" applyBorder="1" applyAlignment="1">
      <alignment horizontal="right" wrapText="1"/>
    </xf>
    <xf numFmtId="0" fontId="31" fillId="2" borderId="1" xfId="0" applyFont="1" applyFill="1" applyBorder="1" applyAlignment="1">
      <alignment horizontal="left" vertical="center" wrapText="1" indent="1"/>
    </xf>
    <xf numFmtId="0" fontId="31" fillId="2" borderId="2" xfId="0" applyFont="1" applyFill="1" applyBorder="1" applyAlignment="1">
      <alignment horizontal="left" vertical="center" wrapText="1" indent="1"/>
    </xf>
    <xf numFmtId="0" fontId="31" fillId="2" borderId="4" xfId="0" applyFont="1" applyFill="1" applyBorder="1" applyAlignment="1">
      <alignment horizontal="left" vertical="center" wrapText="1" indent="1"/>
    </xf>
    <xf numFmtId="0" fontId="31" fillId="2" borderId="4" xfId="0" applyFont="1" applyFill="1" applyBorder="1" applyAlignment="1">
      <alignment horizontal="left" vertical="center" wrapText="1"/>
    </xf>
    <xf numFmtId="4" fontId="31" fillId="2" borderId="4" xfId="0" applyNumberFormat="1" applyFont="1" applyFill="1" applyBorder="1" applyAlignment="1">
      <alignment horizontal="right" wrapText="1"/>
    </xf>
    <xf numFmtId="0" fontId="22" fillId="2" borderId="1" xfId="0" applyFont="1" applyFill="1" applyBorder="1" applyAlignment="1">
      <alignment horizontal="left" vertical="center" wrapText="1" indent="1"/>
    </xf>
    <xf numFmtId="0" fontId="22" fillId="2" borderId="2" xfId="0" applyFont="1" applyFill="1" applyBorder="1" applyAlignment="1">
      <alignment horizontal="left" vertical="center" wrapText="1" indent="1"/>
    </xf>
    <xf numFmtId="0" fontId="22" fillId="2" borderId="4" xfId="0" applyFont="1" applyFill="1" applyBorder="1" applyAlignment="1">
      <alignment horizontal="left" vertical="center" wrapText="1" indent="1"/>
    </xf>
    <xf numFmtId="0" fontId="31" fillId="2" borderId="1" xfId="0" applyFont="1" applyFill="1" applyBorder="1" applyAlignment="1">
      <alignment horizontal="left" vertical="center" wrapText="1"/>
    </xf>
    <xf numFmtId="0" fontId="31" fillId="2" borderId="2" xfId="0" applyFont="1" applyFill="1" applyBorder="1" applyAlignment="1">
      <alignment horizontal="left" vertical="center" wrapText="1"/>
    </xf>
    <xf numFmtId="0" fontId="31" fillId="2" borderId="2" xfId="0" applyFont="1" applyFill="1" applyBorder="1" applyAlignment="1">
      <alignment vertical="center" wrapText="1"/>
    </xf>
    <xf numFmtId="0" fontId="31" fillId="2" borderId="4" xfId="0" applyFont="1" applyFill="1" applyBorder="1" applyAlignment="1">
      <alignment vertical="center" wrapText="1"/>
    </xf>
    <xf numFmtId="0" fontId="29" fillId="2" borderId="1" xfId="0" applyFont="1" applyFill="1" applyBorder="1" applyAlignment="1">
      <alignment horizontal="left" vertical="center"/>
    </xf>
    <xf numFmtId="0" fontId="31" fillId="2" borderId="2" xfId="0" applyFont="1" applyFill="1" applyBorder="1" applyAlignment="1">
      <alignment horizontal="left" vertical="top" wrapText="1"/>
    </xf>
    <xf numFmtId="4" fontId="24" fillId="4" borderId="3" xfId="0" applyNumberFormat="1" applyFont="1" applyFill="1" applyBorder="1" applyAlignment="1">
      <alignment horizontal="center" vertical="center" wrapText="1"/>
    </xf>
    <xf numFmtId="1" fontId="22" fillId="4" borderId="4" xfId="0" applyNumberFormat="1" applyFont="1" applyFill="1" applyBorder="1" applyAlignment="1">
      <alignment horizontal="center" vertical="center" wrapText="1"/>
    </xf>
    <xf numFmtId="1" fontId="22" fillId="4" borderId="3" xfId="0" applyNumberFormat="1" applyFont="1" applyFill="1" applyBorder="1" applyAlignment="1">
      <alignment horizontal="center" vertical="center" wrapText="1"/>
    </xf>
    <xf numFmtId="1" fontId="24" fillId="4" borderId="3" xfId="0" applyNumberFormat="1" applyFont="1" applyFill="1" applyBorder="1" applyAlignment="1">
      <alignment horizontal="center" vertical="center" wrapText="1"/>
    </xf>
    <xf numFmtId="1" fontId="20" fillId="4" borderId="3" xfId="0" applyNumberFormat="1" applyFont="1" applyFill="1" applyBorder="1" applyAlignment="1">
      <alignment horizontal="center" vertical="center" wrapText="1"/>
    </xf>
    <xf numFmtId="4" fontId="31" fillId="2" borderId="4" xfId="0" applyNumberFormat="1" applyFont="1" applyFill="1" applyBorder="1" applyAlignment="1">
      <alignment horizontal="right"/>
    </xf>
    <xf numFmtId="4" fontId="3" fillId="2" borderId="0" xfId="0" applyNumberFormat="1" applyFont="1" applyFill="1" applyAlignment="1">
      <alignment horizontal="right"/>
    </xf>
    <xf numFmtId="0" fontId="31" fillId="2" borderId="3" xfId="0" applyFont="1" applyFill="1" applyBorder="1" applyAlignment="1">
      <alignment horizontal="left" vertical="center" wrapText="1"/>
    </xf>
    <xf numFmtId="4" fontId="31" fillId="2" borderId="3" xfId="0" applyNumberFormat="1" applyFont="1" applyFill="1" applyBorder="1" applyAlignment="1">
      <alignment horizontal="right" wrapText="1"/>
    </xf>
    <xf numFmtId="0" fontId="24" fillId="4" borderId="3" xfId="0" applyFont="1" applyFill="1" applyBorder="1" applyAlignment="1">
      <alignment horizontal="center" vertical="center" wrapText="1"/>
    </xf>
    <xf numFmtId="0" fontId="26" fillId="2" borderId="3" xfId="0" applyFont="1" applyFill="1" applyBorder="1" applyAlignment="1">
      <alignment horizontal="left" vertical="center"/>
    </xf>
    <xf numFmtId="14" fontId="26" fillId="2" borderId="3" xfId="0" applyNumberFormat="1" applyFont="1" applyFill="1" applyBorder="1" applyAlignment="1">
      <alignment horizontal="left" vertical="center"/>
    </xf>
    <xf numFmtId="4" fontId="11" fillId="2" borderId="3" xfId="0" applyNumberFormat="1" applyFont="1" applyFill="1" applyBorder="1" applyAlignment="1">
      <alignment horizontal="right" vertical="center" wrapText="1"/>
    </xf>
    <xf numFmtId="4" fontId="10" fillId="2" borderId="3" xfId="0" applyNumberFormat="1" applyFont="1" applyFill="1" applyBorder="1" applyAlignment="1">
      <alignment horizontal="right" vertical="center" wrapText="1"/>
    </xf>
    <xf numFmtId="4" fontId="35" fillId="2" borderId="3" xfId="0" applyNumberFormat="1" applyFont="1" applyFill="1" applyBorder="1" applyAlignment="1">
      <alignment horizontal="right"/>
    </xf>
    <xf numFmtId="4" fontId="6" fillId="2" borderId="3" xfId="0" applyNumberFormat="1" applyFont="1" applyFill="1" applyBorder="1" applyAlignment="1">
      <alignment horizontal="right"/>
    </xf>
    <xf numFmtId="0" fontId="1" fillId="0" borderId="3" xfId="0" applyFont="1" applyBorder="1"/>
    <xf numFmtId="4" fontId="32" fillId="0" borderId="3" xfId="0" applyNumberFormat="1" applyFont="1" applyBorder="1" applyAlignment="1">
      <alignment horizontal="right"/>
    </xf>
    <xf numFmtId="0" fontId="29" fillId="2" borderId="1" xfId="0" applyFont="1" applyFill="1" applyBorder="1" applyAlignment="1">
      <alignment horizontal="left" vertical="center" wrapText="1"/>
    </xf>
    <xf numFmtId="0" fontId="29" fillId="2" borderId="2" xfId="0" applyFont="1" applyFill="1" applyBorder="1" applyAlignment="1">
      <alignment horizontal="left" vertical="center"/>
    </xf>
    <xf numFmtId="0" fontId="29" fillId="2" borderId="4" xfId="0" applyFont="1" applyFill="1" applyBorder="1" applyAlignment="1">
      <alignment horizontal="left" vertical="center"/>
    </xf>
    <xf numFmtId="4" fontId="30" fillId="2" borderId="3" xfId="0" quotePrefix="1" applyNumberFormat="1" applyFont="1" applyFill="1" applyBorder="1" applyAlignment="1">
      <alignment horizontal="right" vertical="center"/>
    </xf>
    <xf numFmtId="0" fontId="30" fillId="2" borderId="3" xfId="0" applyFont="1" applyFill="1" applyBorder="1" applyAlignment="1">
      <alignment horizontal="left" vertical="center" wrapText="1"/>
    </xf>
    <xf numFmtId="4" fontId="30" fillId="2" borderId="3" xfId="0" applyNumberFormat="1" applyFont="1" applyFill="1" applyBorder="1" applyAlignment="1">
      <alignment horizontal="right" vertical="center" wrapText="1"/>
    </xf>
    <xf numFmtId="0" fontId="30" fillId="2" borderId="3" xfId="0" quotePrefix="1" applyFont="1" applyFill="1" applyBorder="1" applyAlignment="1">
      <alignment horizontal="left" vertical="center" wrapText="1"/>
    </xf>
    <xf numFmtId="4" fontId="30" fillId="2" borderId="3" xfId="0" quotePrefix="1" applyNumberFormat="1" applyFont="1" applyFill="1" applyBorder="1" applyAlignment="1">
      <alignment horizontal="right" vertical="center" wrapText="1"/>
    </xf>
    <xf numFmtId="0" fontId="30" fillId="2" borderId="3" xfId="0" applyFont="1" applyFill="1" applyBorder="1" applyAlignment="1">
      <alignment vertical="center" wrapText="1"/>
    </xf>
    <xf numFmtId="4" fontId="36" fillId="0" borderId="3" xfId="0" applyNumberFormat="1" applyFont="1" applyBorder="1"/>
    <xf numFmtId="0" fontId="28" fillId="2" borderId="3" xfId="0" quotePrefix="1" applyFont="1" applyFill="1" applyBorder="1" applyAlignment="1">
      <alignment horizontal="left" vertical="center" wrapText="1"/>
    </xf>
    <xf numFmtId="4" fontId="28" fillId="2" borderId="3" xfId="0" quotePrefix="1" applyNumberFormat="1" applyFont="1" applyFill="1" applyBorder="1" applyAlignment="1">
      <alignment horizontal="right" vertical="center" wrapText="1"/>
    </xf>
    <xf numFmtId="0" fontId="28" fillId="2" borderId="3" xfId="0" applyFont="1" applyFill="1" applyBorder="1" applyAlignment="1">
      <alignment vertical="center" wrapText="1"/>
    </xf>
    <xf numFmtId="1" fontId="37" fillId="0" borderId="0" xfId="0" applyNumberFormat="1" applyFont="1" applyAlignment="1">
      <alignment horizontal="center" vertical="center"/>
    </xf>
    <xf numFmtId="0" fontId="21" fillId="0" borderId="3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/>
    </xf>
    <xf numFmtId="4" fontId="23" fillId="0" borderId="3" xfId="0" applyNumberFormat="1" applyFont="1" applyBorder="1" applyAlignment="1">
      <alignment horizontal="center" vertical="center"/>
    </xf>
    <xf numFmtId="4" fontId="21" fillId="0" borderId="3" xfId="0" applyNumberFormat="1" applyFont="1" applyBorder="1" applyAlignment="1">
      <alignment horizontal="center" vertical="center" wrapText="1"/>
    </xf>
    <xf numFmtId="1" fontId="37" fillId="0" borderId="3" xfId="0" applyNumberFormat="1" applyFont="1" applyBorder="1" applyAlignment="1">
      <alignment horizontal="center" vertical="center"/>
    </xf>
    <xf numFmtId="0" fontId="38" fillId="0" borderId="3" xfId="0" applyFont="1" applyBorder="1"/>
    <xf numFmtId="4" fontId="38" fillId="0" borderId="3" xfId="0" applyNumberFormat="1" applyFont="1" applyBorder="1"/>
    <xf numFmtId="4" fontId="23" fillId="0" borderId="3" xfId="0" applyNumberFormat="1" applyFont="1" applyBorder="1"/>
    <xf numFmtId="0" fontId="22" fillId="2" borderId="2" xfId="0" applyFont="1" applyFill="1" applyBorder="1" applyAlignment="1">
      <alignment vertical="center" wrapText="1"/>
    </xf>
    <xf numFmtId="0" fontId="22" fillId="2" borderId="4" xfId="0" applyFont="1" applyFill="1" applyBorder="1" applyAlignment="1">
      <alignment vertical="center" wrapText="1"/>
    </xf>
    <xf numFmtId="4" fontId="1" fillId="0" borderId="0" xfId="0" applyNumberFormat="1" applyFont="1"/>
    <xf numFmtId="0" fontId="22" fillId="2" borderId="3" xfId="0" applyFont="1" applyFill="1" applyBorder="1" applyAlignment="1">
      <alignment horizontal="left" vertical="center" wrapText="1"/>
    </xf>
    <xf numFmtId="4" fontId="22" fillId="2" borderId="3" xfId="0" applyNumberFormat="1" applyFont="1" applyFill="1" applyBorder="1" applyAlignment="1">
      <alignment horizontal="right" wrapText="1"/>
    </xf>
    <xf numFmtId="0" fontId="27" fillId="2" borderId="1" xfId="0" applyFont="1" applyFill="1" applyBorder="1" applyAlignment="1">
      <alignment horizontal="left" vertical="center" wrapText="1" indent="1"/>
    </xf>
    <xf numFmtId="0" fontId="27" fillId="2" borderId="2" xfId="0" applyFont="1" applyFill="1" applyBorder="1" applyAlignment="1">
      <alignment horizontal="left" vertical="center" wrapText="1" indent="1"/>
    </xf>
    <xf numFmtId="0" fontId="27" fillId="2" borderId="4" xfId="0" applyFont="1" applyFill="1" applyBorder="1" applyAlignment="1">
      <alignment horizontal="left" vertical="center" wrapText="1" indent="1"/>
    </xf>
    <xf numFmtId="4" fontId="36" fillId="0" borderId="3" xfId="0" applyNumberFormat="1" applyFont="1" applyBorder="1" applyAlignment="1">
      <alignment horizontal="right"/>
    </xf>
    <xf numFmtId="4" fontId="27" fillId="2" borderId="4" xfId="0" applyNumberFormat="1" applyFont="1" applyFill="1" applyBorder="1" applyAlignment="1">
      <alignment horizontal="right"/>
    </xf>
    <xf numFmtId="0" fontId="27" fillId="2" borderId="2" xfId="0" applyFont="1" applyFill="1" applyBorder="1" applyAlignment="1">
      <alignment vertical="center" wrapText="1"/>
    </xf>
    <xf numFmtId="0" fontId="27" fillId="2" borderId="4" xfId="0" applyFont="1" applyFill="1" applyBorder="1" applyAlignment="1">
      <alignment vertical="center" wrapText="1"/>
    </xf>
    <xf numFmtId="0" fontId="17" fillId="0" borderId="2" xfId="0" applyFont="1" applyBorder="1" applyAlignment="1">
      <alignment horizontal="left" vertical="center" wrapText="1"/>
    </xf>
    <xf numFmtId="0" fontId="17" fillId="0" borderId="4" xfId="0" applyFont="1" applyBorder="1" applyAlignment="1">
      <alignment horizontal="left" vertical="center" wrapText="1"/>
    </xf>
    <xf numFmtId="0" fontId="27" fillId="2" borderId="3" xfId="0" applyFont="1" applyFill="1" applyBorder="1" applyAlignment="1">
      <alignment horizontal="left" vertical="center" wrapText="1"/>
    </xf>
    <xf numFmtId="4" fontId="27" fillId="2" borderId="3" xfId="0" applyNumberFormat="1" applyFont="1" applyFill="1" applyBorder="1" applyAlignment="1">
      <alignment horizontal="right" wrapText="1"/>
    </xf>
    <xf numFmtId="0" fontId="29" fillId="2" borderId="4" xfId="0" applyFont="1" applyFill="1" applyBorder="1" applyAlignment="1">
      <alignment horizontal="left" vertical="center" wrapText="1"/>
    </xf>
    <xf numFmtId="0" fontId="31" fillId="2" borderId="1" xfId="0" applyFont="1" applyFill="1" applyBorder="1" applyAlignment="1">
      <alignment horizontal="left" vertical="center" wrapText="1"/>
    </xf>
    <xf numFmtId="0" fontId="29" fillId="2" borderId="1" xfId="0" applyFont="1" applyFill="1" applyBorder="1" applyAlignment="1">
      <alignment horizontal="left" vertical="center"/>
    </xf>
    <xf numFmtId="0" fontId="29" fillId="2" borderId="2" xfId="0" applyFont="1" applyFill="1" applyBorder="1" applyAlignment="1">
      <alignment horizontal="left" vertical="center"/>
    </xf>
    <xf numFmtId="0" fontId="29" fillId="2" borderId="4" xfId="0" applyFont="1" applyFill="1" applyBorder="1" applyAlignment="1">
      <alignment horizontal="left" vertical="center"/>
    </xf>
    <xf numFmtId="0" fontId="22" fillId="2" borderId="1" xfId="0" applyFont="1" applyFill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31" fillId="2" borderId="1" xfId="0" applyFont="1" applyFill="1" applyBorder="1" applyAlignment="1">
      <alignment horizontal="left" vertical="center" wrapText="1"/>
    </xf>
    <xf numFmtId="0" fontId="31" fillId="2" borderId="1" xfId="0" applyFont="1" applyFill="1" applyBorder="1" applyAlignment="1">
      <alignment horizontal="left" vertical="center" wrapText="1"/>
    </xf>
    <xf numFmtId="0" fontId="22" fillId="2" borderId="1" xfId="0" applyFont="1" applyFill="1" applyBorder="1" applyAlignment="1">
      <alignment horizontal="left" vertical="center" wrapText="1"/>
    </xf>
    <xf numFmtId="0" fontId="22" fillId="2" borderId="2" xfId="0" applyFont="1" applyFill="1" applyBorder="1" applyAlignment="1">
      <alignment horizontal="left" vertical="center" wrapText="1"/>
    </xf>
    <xf numFmtId="0" fontId="22" fillId="2" borderId="4" xfId="0" applyFont="1" applyFill="1" applyBorder="1" applyAlignment="1">
      <alignment horizontal="left" vertical="center" wrapText="1"/>
    </xf>
    <xf numFmtId="0" fontId="31" fillId="2" borderId="1" xfId="0" applyFont="1" applyFill="1" applyBorder="1" applyAlignment="1">
      <alignment horizontal="left" vertical="center" wrapText="1"/>
    </xf>
    <xf numFmtId="0" fontId="14" fillId="0" borderId="0" xfId="0" applyFont="1" applyAlignment="1">
      <alignment wrapText="1"/>
    </xf>
    <xf numFmtId="0" fontId="15" fillId="0" borderId="0" xfId="0" applyFont="1" applyAlignment="1">
      <alignment wrapText="1"/>
    </xf>
    <xf numFmtId="0" fontId="5" fillId="0" borderId="0" xfId="0" applyFont="1" applyAlignment="1">
      <alignment horizontal="center" vertical="center" wrapText="1"/>
    </xf>
    <xf numFmtId="0" fontId="13" fillId="0" borderId="0" xfId="0" applyFont="1" applyAlignment="1">
      <alignment wrapText="1"/>
    </xf>
    <xf numFmtId="0" fontId="11" fillId="0" borderId="1" xfId="0" quotePrefix="1" applyFont="1" applyBorder="1" applyAlignment="1">
      <alignment horizontal="left" vertical="center" wrapText="1"/>
    </xf>
    <xf numFmtId="0" fontId="9" fillId="0" borderId="2" xfId="0" applyFont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3" borderId="1" xfId="0" quotePrefix="1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vertical="center" wrapText="1"/>
    </xf>
    <xf numFmtId="0" fontId="11" fillId="0" borderId="1" xfId="0" quotePrefix="1" applyFont="1" applyBorder="1" applyAlignment="1">
      <alignment horizontal="left" vertical="center"/>
    </xf>
    <xf numFmtId="0" fontId="9" fillId="0" borderId="2" xfId="0" applyFont="1" applyBorder="1" applyAlignment="1">
      <alignment vertical="center"/>
    </xf>
    <xf numFmtId="0" fontId="11" fillId="3" borderId="2" xfId="0" applyFont="1" applyFill="1" applyBorder="1" applyAlignment="1">
      <alignment vertical="center" wrapText="1"/>
    </xf>
    <xf numFmtId="0" fontId="12" fillId="0" borderId="0" xfId="0" applyFont="1" applyAlignment="1">
      <alignment vertical="center" wrapText="1"/>
    </xf>
    <xf numFmtId="0" fontId="11" fillId="3" borderId="1" xfId="0" applyFont="1" applyFill="1" applyBorder="1" applyAlignment="1">
      <alignment horizontal="left" vertical="center" wrapText="1"/>
    </xf>
    <xf numFmtId="0" fontId="11" fillId="3" borderId="2" xfId="0" applyFont="1" applyFill="1" applyBorder="1" applyAlignment="1">
      <alignment vertical="center"/>
    </xf>
    <xf numFmtId="0" fontId="13" fillId="0" borderId="0" xfId="0" applyFont="1" applyAlignment="1">
      <alignment vertical="center" wrapText="1"/>
    </xf>
    <xf numFmtId="0" fontId="0" fillId="0" borderId="3" xfId="0" applyBorder="1"/>
    <xf numFmtId="0" fontId="38" fillId="0" borderId="3" xfId="0" applyFont="1" applyBorder="1" applyAlignment="1">
      <alignment horizontal="left"/>
    </xf>
    <xf numFmtId="0" fontId="23" fillId="0" borderId="1" xfId="0" applyFont="1" applyBorder="1"/>
    <xf numFmtId="0" fontId="23" fillId="0" borderId="4" xfId="0" applyFont="1" applyBorder="1"/>
    <xf numFmtId="0" fontId="23" fillId="0" borderId="2" xfId="0" applyFont="1" applyBorder="1"/>
    <xf numFmtId="0" fontId="39" fillId="2" borderId="0" xfId="0" applyFont="1" applyFill="1" applyAlignment="1">
      <alignment horizontal="center" vertical="center" wrapText="1"/>
    </xf>
    <xf numFmtId="0" fontId="38" fillId="0" borderId="3" xfId="0" applyFont="1" applyBorder="1"/>
    <xf numFmtId="0" fontId="38" fillId="0" borderId="1" xfId="0" applyFont="1" applyBorder="1"/>
    <xf numFmtId="0" fontId="38" fillId="0" borderId="2" xfId="0" applyFont="1" applyBorder="1"/>
    <xf numFmtId="0" fontId="38" fillId="0" borderId="4" xfId="0" applyFont="1" applyBorder="1"/>
    <xf numFmtId="0" fontId="21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1" fontId="37" fillId="0" borderId="3" xfId="0" applyNumberFormat="1" applyFont="1" applyBorder="1" applyAlignment="1">
      <alignment horizontal="center" vertical="center"/>
    </xf>
    <xf numFmtId="0" fontId="22" fillId="2" borderId="1" xfId="0" applyFont="1" applyFill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31" fillId="2" borderId="1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29" fillId="2" borderId="1" xfId="0" applyFont="1" applyFill="1" applyBorder="1" applyAlignment="1">
      <alignment horizontal="left" vertical="center" wrapText="1"/>
    </xf>
    <xf numFmtId="0" fontId="29" fillId="2" borderId="2" xfId="0" applyFont="1" applyFill="1" applyBorder="1" applyAlignment="1">
      <alignment horizontal="left" vertical="center" wrapText="1"/>
    </xf>
    <xf numFmtId="0" fontId="29" fillId="2" borderId="4" xfId="0" applyFont="1" applyFill="1" applyBorder="1" applyAlignment="1">
      <alignment horizontal="left" vertical="center" wrapText="1"/>
    </xf>
    <xf numFmtId="0" fontId="22" fillId="2" borderId="2" xfId="0" applyFont="1" applyFill="1" applyBorder="1" applyAlignment="1">
      <alignment horizontal="left" vertical="center" wrapText="1"/>
    </xf>
    <xf numFmtId="0" fontId="22" fillId="2" borderId="4" xfId="0" applyFont="1" applyFill="1" applyBorder="1" applyAlignment="1">
      <alignment horizontal="left" vertical="center" wrapText="1"/>
    </xf>
    <xf numFmtId="0" fontId="29" fillId="2" borderId="1" xfId="0" applyFont="1" applyFill="1" applyBorder="1" applyAlignment="1">
      <alignment horizontal="left" vertical="center"/>
    </xf>
    <xf numFmtId="0" fontId="29" fillId="2" borderId="2" xfId="0" applyFont="1" applyFill="1" applyBorder="1" applyAlignment="1">
      <alignment horizontal="left" vertical="center"/>
    </xf>
    <xf numFmtId="0" fontId="29" fillId="2" borderId="4" xfId="0" applyFont="1" applyFill="1" applyBorder="1" applyAlignment="1">
      <alignment horizontal="left" vertical="center"/>
    </xf>
    <xf numFmtId="0" fontId="23" fillId="0" borderId="2" xfId="0" applyFont="1" applyBorder="1" applyAlignment="1">
      <alignment horizontal="left" vertical="center" wrapText="1"/>
    </xf>
    <xf numFmtId="0" fontId="23" fillId="0" borderId="4" xfId="0" applyFont="1" applyBorder="1" applyAlignment="1">
      <alignment horizontal="left" vertical="center" wrapText="1"/>
    </xf>
    <xf numFmtId="0" fontId="22" fillId="2" borderId="1" xfId="0" applyFont="1" applyFill="1" applyBorder="1" applyAlignment="1">
      <alignment horizontal="left" vertical="center" wrapText="1" indent="1"/>
    </xf>
    <xf numFmtId="0" fontId="22" fillId="2" borderId="2" xfId="0" applyFont="1" applyFill="1" applyBorder="1" applyAlignment="1">
      <alignment horizontal="left" vertical="center" wrapText="1" indent="1"/>
    </xf>
    <xf numFmtId="0" fontId="22" fillId="2" borderId="4" xfId="0" applyFont="1" applyFill="1" applyBorder="1" applyAlignment="1">
      <alignment horizontal="left" vertical="center" wrapText="1" indent="1"/>
    </xf>
    <xf numFmtId="0" fontId="22" fillId="4" borderId="1" xfId="0" applyFont="1" applyFill="1" applyBorder="1" applyAlignment="1">
      <alignment horizontal="center" vertical="center" wrapText="1"/>
    </xf>
    <xf numFmtId="0" fontId="23" fillId="4" borderId="2" xfId="0" applyFont="1" applyFill="1" applyBorder="1" applyAlignment="1">
      <alignment horizontal="center" vertical="center" wrapText="1"/>
    </xf>
    <xf numFmtId="0" fontId="23" fillId="4" borderId="4" xfId="0" applyFont="1" applyFill="1" applyBorder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1"/>
  <sheetViews>
    <sheetView topLeftCell="A7" workbookViewId="0">
      <selection activeCell="C4" sqref="C4"/>
    </sheetView>
  </sheetViews>
  <sheetFormatPr defaultRowHeight="15" x14ac:dyDescent="0.25"/>
  <cols>
    <col min="5" max="5" width="26.5703125" customWidth="1"/>
    <col min="6" max="6" width="19.85546875" customWidth="1"/>
    <col min="7" max="7" width="20.140625" style="41" customWidth="1"/>
    <col min="8" max="8" width="18.7109375" style="41" customWidth="1"/>
    <col min="9" max="9" width="11.140625" style="41" customWidth="1"/>
    <col min="10" max="10" width="11.28515625" style="41" customWidth="1"/>
  </cols>
  <sheetData>
    <row r="1" spans="1:10" x14ac:dyDescent="0.25">
      <c r="A1" s="28" t="s">
        <v>238</v>
      </c>
      <c r="B1" s="28"/>
      <c r="C1" s="28"/>
    </row>
    <row r="2" spans="1:10" x14ac:dyDescent="0.25">
      <c r="A2" s="28" t="s">
        <v>239</v>
      </c>
      <c r="B2" s="28"/>
      <c r="C2" s="28"/>
    </row>
    <row r="3" spans="1:10" x14ac:dyDescent="0.25">
      <c r="A3" t="s">
        <v>325</v>
      </c>
    </row>
    <row r="4" spans="1:10" x14ac:dyDescent="0.25">
      <c r="A4" t="s">
        <v>324</v>
      </c>
    </row>
    <row r="5" spans="1:10" x14ac:dyDescent="0.25">
      <c r="A5" t="s">
        <v>323</v>
      </c>
    </row>
    <row r="7" spans="1:10" ht="42" customHeight="1" x14ac:dyDescent="0.25">
      <c r="A7" s="228" t="s">
        <v>243</v>
      </c>
      <c r="B7" s="228"/>
      <c r="C7" s="228"/>
      <c r="D7" s="228"/>
      <c r="E7" s="228"/>
      <c r="F7" s="228"/>
      <c r="G7" s="228"/>
      <c r="H7" s="228"/>
      <c r="I7" s="228"/>
      <c r="J7" s="228"/>
    </row>
    <row r="8" spans="1:10" ht="18" customHeight="1" x14ac:dyDescent="0.25">
      <c r="A8" s="3"/>
      <c r="B8" s="3"/>
      <c r="C8" s="3"/>
      <c r="D8" s="3"/>
      <c r="E8" s="3"/>
      <c r="F8" s="3"/>
      <c r="G8" s="31"/>
      <c r="H8" s="31"/>
      <c r="I8" s="31"/>
      <c r="J8" s="31"/>
    </row>
    <row r="9" spans="1:10" ht="15.75" x14ac:dyDescent="0.25">
      <c r="A9" s="228" t="s">
        <v>27</v>
      </c>
      <c r="B9" s="228"/>
      <c r="C9" s="228"/>
      <c r="D9" s="228"/>
      <c r="E9" s="228"/>
      <c r="F9" s="228"/>
      <c r="G9" s="228"/>
      <c r="H9" s="245"/>
      <c r="I9" s="245"/>
      <c r="J9" s="51"/>
    </row>
    <row r="10" spans="1:10" ht="18" x14ac:dyDescent="0.25">
      <c r="A10" s="3"/>
      <c r="B10" s="3"/>
      <c r="C10" s="3"/>
      <c r="D10" s="3"/>
      <c r="E10" s="3"/>
      <c r="F10" s="3"/>
      <c r="G10" s="31"/>
      <c r="H10" s="42"/>
      <c r="I10" s="42"/>
      <c r="J10" s="42"/>
    </row>
    <row r="11" spans="1:10" ht="18" customHeight="1" x14ac:dyDescent="0.25">
      <c r="A11" s="228" t="s">
        <v>35</v>
      </c>
      <c r="B11" s="229"/>
      <c r="C11" s="229"/>
      <c r="D11" s="229"/>
      <c r="E11" s="229"/>
      <c r="F11" s="229"/>
      <c r="G11" s="229"/>
      <c r="H11" s="229"/>
      <c r="I11" s="229"/>
      <c r="J11" s="50"/>
    </row>
    <row r="12" spans="1:10" ht="18" x14ac:dyDescent="0.25">
      <c r="A12" s="1"/>
      <c r="B12" s="2"/>
      <c r="C12" s="2"/>
      <c r="D12" s="2"/>
      <c r="E12" s="5"/>
      <c r="F12" s="5"/>
      <c r="G12" s="32"/>
      <c r="H12" s="32"/>
      <c r="I12" s="43"/>
      <c r="J12" s="52"/>
    </row>
    <row r="13" spans="1:10" ht="24.75" x14ac:dyDescent="0.25">
      <c r="A13" s="22"/>
      <c r="B13" s="23"/>
      <c r="C13" s="23"/>
      <c r="D13" s="24"/>
      <c r="E13" s="25"/>
      <c r="F13" s="87" t="s">
        <v>201</v>
      </c>
      <c r="G13" s="33" t="s">
        <v>38</v>
      </c>
      <c r="H13" s="33" t="s">
        <v>99</v>
      </c>
      <c r="I13" s="88" t="s">
        <v>202</v>
      </c>
      <c r="J13" s="88" t="s">
        <v>203</v>
      </c>
    </row>
    <row r="14" spans="1:10" x14ac:dyDescent="0.25">
      <c r="A14" s="22"/>
      <c r="B14" s="23"/>
      <c r="C14" s="23"/>
      <c r="D14" s="24"/>
      <c r="E14" s="25"/>
      <c r="F14" s="87">
        <v>1</v>
      </c>
      <c r="G14" s="89">
        <v>2</v>
      </c>
      <c r="H14" s="89">
        <v>3</v>
      </c>
      <c r="I14" s="89">
        <v>4</v>
      </c>
      <c r="J14" s="89">
        <v>5</v>
      </c>
    </row>
    <row r="15" spans="1:10" s="28" customFormat="1" x14ac:dyDescent="0.25">
      <c r="A15" s="246" t="s">
        <v>0</v>
      </c>
      <c r="B15" s="244"/>
      <c r="C15" s="244"/>
      <c r="D15" s="244"/>
      <c r="E15" s="247"/>
      <c r="F15" s="70">
        <f>SUM(F16+F17)</f>
        <v>557253.09</v>
      </c>
      <c r="G15" s="70">
        <v>1296766</v>
      </c>
      <c r="H15" s="70">
        <f t="shared" ref="H15" si="0">SUM(H16+H17)</f>
        <v>659973.72</v>
      </c>
      <c r="I15" s="34">
        <f>H15/F15*100</f>
        <v>118.43338903692755</v>
      </c>
      <c r="J15" s="34">
        <f>H15/G15*100</f>
        <v>50.893817388796435</v>
      </c>
    </row>
    <row r="16" spans="1:10" x14ac:dyDescent="0.25">
      <c r="A16" s="238" t="s">
        <v>1</v>
      </c>
      <c r="B16" s="231"/>
      <c r="C16" s="231"/>
      <c r="D16" s="231"/>
      <c r="E16" s="243"/>
      <c r="F16" s="65">
        <v>557253.09</v>
      </c>
      <c r="G16" s="67">
        <v>1281506</v>
      </c>
      <c r="H16" s="67">
        <v>659973.72</v>
      </c>
      <c r="I16" s="68">
        <f t="shared" ref="I16:I21" si="1">H16/F16*100</f>
        <v>118.43338903692755</v>
      </c>
      <c r="J16" s="68">
        <f t="shared" ref="J16:J21" si="2">H16/G16*100</f>
        <v>51.499854077936426</v>
      </c>
    </row>
    <row r="17" spans="1:10" x14ac:dyDescent="0.25">
      <c r="A17" s="242" t="s">
        <v>2</v>
      </c>
      <c r="B17" s="243"/>
      <c r="C17" s="243"/>
      <c r="D17" s="243"/>
      <c r="E17" s="243"/>
      <c r="F17" s="65">
        <v>0</v>
      </c>
      <c r="G17" s="67">
        <v>15260</v>
      </c>
      <c r="H17" s="67">
        <v>0</v>
      </c>
      <c r="I17" s="68" t="e">
        <f t="shared" si="1"/>
        <v>#DIV/0!</v>
      </c>
      <c r="J17" s="68">
        <f t="shared" si="2"/>
        <v>0</v>
      </c>
    </row>
    <row r="18" spans="1:10" s="28" customFormat="1" x14ac:dyDescent="0.25">
      <c r="A18" s="26" t="s">
        <v>3</v>
      </c>
      <c r="B18" s="69"/>
      <c r="C18" s="69"/>
      <c r="D18" s="69"/>
      <c r="E18" s="69"/>
      <c r="F18" s="70">
        <f>SUM(F19+F20)</f>
        <v>562100.26</v>
      </c>
      <c r="G18" s="70">
        <f t="shared" ref="G18:H18" si="3">SUM(G19+G20)</f>
        <v>1296766</v>
      </c>
      <c r="H18" s="70">
        <f t="shared" si="3"/>
        <v>652280.1</v>
      </c>
      <c r="I18" s="34">
        <f t="shared" si="1"/>
        <v>116.0433727605819</v>
      </c>
      <c r="J18" s="34">
        <f t="shared" si="2"/>
        <v>50.300524535652535</v>
      </c>
    </row>
    <row r="19" spans="1:10" x14ac:dyDescent="0.25">
      <c r="A19" s="230" t="s">
        <v>4</v>
      </c>
      <c r="B19" s="231"/>
      <c r="C19" s="231"/>
      <c r="D19" s="231"/>
      <c r="E19" s="231"/>
      <c r="F19" s="66">
        <v>558906.94999999995</v>
      </c>
      <c r="G19" s="67">
        <v>1279916</v>
      </c>
      <c r="H19" s="67">
        <v>646423.97</v>
      </c>
      <c r="I19" s="68">
        <f t="shared" si="1"/>
        <v>115.65860292129129</v>
      </c>
      <c r="J19" s="68">
        <f t="shared" si="2"/>
        <v>50.505187059150757</v>
      </c>
    </row>
    <row r="20" spans="1:10" x14ac:dyDescent="0.25">
      <c r="A20" s="242" t="s">
        <v>5</v>
      </c>
      <c r="B20" s="243"/>
      <c r="C20" s="243"/>
      <c r="D20" s="243"/>
      <c r="E20" s="243"/>
      <c r="F20" s="65">
        <v>3193.31</v>
      </c>
      <c r="G20" s="67">
        <v>16850</v>
      </c>
      <c r="H20" s="67">
        <v>5856.13</v>
      </c>
      <c r="I20" s="68">
        <f t="shared" si="1"/>
        <v>183.38745690208594</v>
      </c>
      <c r="J20" s="68">
        <f t="shared" si="2"/>
        <v>34.754480712166178</v>
      </c>
    </row>
    <row r="21" spans="1:10" s="28" customFormat="1" x14ac:dyDescent="0.25">
      <c r="A21" s="240" t="s">
        <v>220</v>
      </c>
      <c r="B21" s="244"/>
      <c r="C21" s="244"/>
      <c r="D21" s="244"/>
      <c r="E21" s="244"/>
      <c r="F21" s="71">
        <f>F15-F18</f>
        <v>-4847.1700000000419</v>
      </c>
      <c r="G21" s="71">
        <f>G15-G18</f>
        <v>0</v>
      </c>
      <c r="H21" s="71">
        <f>H15-H18</f>
        <v>7693.6199999999953</v>
      </c>
      <c r="I21" s="34">
        <f t="shared" si="1"/>
        <v>-158.72395645293912</v>
      </c>
      <c r="J21" s="34" t="e">
        <f t="shared" si="2"/>
        <v>#DIV/0!</v>
      </c>
    </row>
    <row r="22" spans="1:10" ht="18" x14ac:dyDescent="0.25">
      <c r="A22" s="3"/>
      <c r="B22" s="6"/>
      <c r="C22" s="6"/>
      <c r="D22" s="6"/>
      <c r="E22" s="6"/>
      <c r="F22" s="6"/>
      <c r="G22" s="37"/>
      <c r="H22" s="37"/>
      <c r="I22" s="37"/>
      <c r="J22" s="37"/>
    </row>
    <row r="23" spans="1:10" ht="18" customHeight="1" x14ac:dyDescent="0.25">
      <c r="A23" s="228" t="s">
        <v>36</v>
      </c>
      <c r="B23" s="229"/>
      <c r="C23" s="229"/>
      <c r="D23" s="229"/>
      <c r="E23" s="229"/>
      <c r="F23" s="229"/>
      <c r="G23" s="229"/>
      <c r="H23" s="229"/>
      <c r="I23" s="229"/>
      <c r="J23" s="50"/>
    </row>
    <row r="24" spans="1:10" ht="18" x14ac:dyDescent="0.25">
      <c r="A24" s="3"/>
      <c r="B24" s="6"/>
      <c r="C24" s="6"/>
      <c r="D24" s="6"/>
      <c r="E24" s="6"/>
      <c r="F24" s="6"/>
      <c r="G24" s="37"/>
      <c r="H24" s="37"/>
      <c r="I24" s="37"/>
      <c r="J24" s="37"/>
    </row>
    <row r="25" spans="1:10" ht="15.75" customHeight="1" x14ac:dyDescent="0.25">
      <c r="A25" s="238" t="s">
        <v>6</v>
      </c>
      <c r="B25" s="239"/>
      <c r="C25" s="239"/>
      <c r="D25" s="239"/>
      <c r="E25" s="239"/>
      <c r="F25" s="73">
        <v>0</v>
      </c>
      <c r="G25" s="35">
        <v>0</v>
      </c>
      <c r="H25" s="35">
        <v>0</v>
      </c>
      <c r="I25" s="35">
        <v>0</v>
      </c>
      <c r="J25" s="35">
        <v>0</v>
      </c>
    </row>
    <row r="26" spans="1:10" x14ac:dyDescent="0.25">
      <c r="A26" s="238" t="s">
        <v>7</v>
      </c>
      <c r="B26" s="231"/>
      <c r="C26" s="231"/>
      <c r="D26" s="231"/>
      <c r="E26" s="231"/>
      <c r="F26" s="53">
        <v>0</v>
      </c>
      <c r="G26" s="35">
        <v>0</v>
      </c>
      <c r="H26" s="35">
        <v>0</v>
      </c>
      <c r="I26" s="35">
        <v>0</v>
      </c>
      <c r="J26" s="35">
        <v>0</v>
      </c>
    </row>
    <row r="27" spans="1:10" x14ac:dyDescent="0.25">
      <c r="A27" s="240" t="s">
        <v>8</v>
      </c>
      <c r="B27" s="241"/>
      <c r="C27" s="241"/>
      <c r="D27" s="241"/>
      <c r="E27" s="241"/>
      <c r="F27" s="54"/>
      <c r="G27" s="34">
        <v>0</v>
      </c>
      <c r="H27" s="34">
        <v>0</v>
      </c>
      <c r="I27" s="34">
        <v>0</v>
      </c>
      <c r="J27" s="34">
        <v>0</v>
      </c>
    </row>
    <row r="28" spans="1:10" ht="18" x14ac:dyDescent="0.25">
      <c r="A28" s="19"/>
      <c r="B28" s="6"/>
      <c r="C28" s="6"/>
      <c r="D28" s="6"/>
      <c r="E28" s="6"/>
      <c r="F28" s="6"/>
      <c r="G28" s="37"/>
      <c r="H28" s="37"/>
      <c r="I28" s="37"/>
      <c r="J28" s="37"/>
    </row>
    <row r="29" spans="1:10" ht="18" customHeight="1" x14ac:dyDescent="0.25">
      <c r="A29" s="228" t="s">
        <v>43</v>
      </c>
      <c r="B29" s="229"/>
      <c r="C29" s="229"/>
      <c r="D29" s="229"/>
      <c r="E29" s="229"/>
      <c r="F29" s="229"/>
      <c r="G29" s="229"/>
      <c r="H29" s="229"/>
      <c r="I29" s="229"/>
      <c r="J29" s="50"/>
    </row>
    <row r="30" spans="1:10" ht="18" x14ac:dyDescent="0.25">
      <c r="A30" s="19"/>
      <c r="B30" s="6"/>
      <c r="C30" s="6"/>
      <c r="D30" s="6"/>
      <c r="E30" s="6"/>
      <c r="F30" s="6"/>
      <c r="G30" s="37"/>
      <c r="H30" s="37"/>
      <c r="I30" s="37"/>
      <c r="J30" s="37"/>
    </row>
    <row r="31" spans="1:10" x14ac:dyDescent="0.25">
      <c r="A31" s="232" t="s">
        <v>37</v>
      </c>
      <c r="B31" s="233"/>
      <c r="C31" s="233"/>
      <c r="D31" s="233"/>
      <c r="E31" s="234"/>
      <c r="F31" s="72">
        <v>158.69</v>
      </c>
      <c r="G31" s="38">
        <v>0</v>
      </c>
      <c r="H31" s="38">
        <v>-311.49</v>
      </c>
      <c r="I31" s="44">
        <v>0</v>
      </c>
      <c r="J31" s="44">
        <v>0</v>
      </c>
    </row>
    <row r="32" spans="1:10" ht="30" customHeight="1" x14ac:dyDescent="0.25">
      <c r="A32" s="235" t="s">
        <v>94</v>
      </c>
      <c r="B32" s="236"/>
      <c r="C32" s="236"/>
      <c r="D32" s="236"/>
      <c r="E32" s="237"/>
      <c r="F32" s="74">
        <v>158.69</v>
      </c>
      <c r="G32" s="39">
        <v>0</v>
      </c>
      <c r="H32" s="39">
        <v>-311.49</v>
      </c>
      <c r="I32" s="36">
        <v>0</v>
      </c>
      <c r="J32" s="36">
        <v>0</v>
      </c>
    </row>
    <row r="33" spans="1:10" x14ac:dyDescent="0.25">
      <c r="F33" s="41"/>
    </row>
    <row r="34" spans="1:10" x14ac:dyDescent="0.25">
      <c r="F34" s="41"/>
    </row>
    <row r="35" spans="1:10" x14ac:dyDescent="0.25">
      <c r="A35" s="230" t="s">
        <v>9</v>
      </c>
      <c r="B35" s="231"/>
      <c r="C35" s="231"/>
      <c r="D35" s="231"/>
      <c r="E35" s="231"/>
      <c r="F35" s="75">
        <v>158.69</v>
      </c>
      <c r="G35" s="35">
        <v>0</v>
      </c>
      <c r="H35" s="35">
        <v>-311.49</v>
      </c>
      <c r="I35" s="35">
        <v>0</v>
      </c>
      <c r="J35" s="35">
        <v>0</v>
      </c>
    </row>
    <row r="36" spans="1:10" ht="11.25" customHeight="1" x14ac:dyDescent="0.25">
      <c r="A36" s="15"/>
      <c r="B36" s="16"/>
      <c r="C36" s="16"/>
      <c r="D36" s="16"/>
      <c r="E36" s="16"/>
      <c r="F36" s="16"/>
      <c r="G36" s="40"/>
      <c r="H36" s="40"/>
      <c r="I36" s="40"/>
      <c r="J36" s="40"/>
    </row>
    <row r="37" spans="1:10" ht="29.25" customHeight="1" x14ac:dyDescent="0.25">
      <c r="J37" s="48"/>
    </row>
    <row r="38" spans="1:10" ht="15" customHeight="1" x14ac:dyDescent="0.25">
      <c r="A38" s="226"/>
      <c r="B38" s="226"/>
      <c r="C38" s="226"/>
      <c r="D38" s="226"/>
      <c r="E38" s="226"/>
      <c r="F38" s="226"/>
      <c r="G38" s="226"/>
      <c r="H38" s="226"/>
      <c r="I38" s="226"/>
    </row>
    <row r="39" spans="1:10" x14ac:dyDescent="0.25">
      <c r="J39" s="48"/>
    </row>
    <row r="40" spans="1:10" ht="8.25" customHeight="1" x14ac:dyDescent="0.25">
      <c r="A40" s="226"/>
      <c r="B40" s="227"/>
      <c r="C40" s="227"/>
      <c r="D40" s="227"/>
      <c r="E40" s="227"/>
      <c r="F40" s="227"/>
      <c r="G40" s="227"/>
      <c r="H40" s="227"/>
      <c r="I40" s="227"/>
    </row>
    <row r="41" spans="1:10" ht="29.25" customHeight="1" x14ac:dyDescent="0.25">
      <c r="J41" s="48"/>
    </row>
  </sheetData>
  <mergeCells count="19">
    <mergeCell ref="A7:J7"/>
    <mergeCell ref="A19:E19"/>
    <mergeCell ref="A11:I11"/>
    <mergeCell ref="A23:I23"/>
    <mergeCell ref="A9:I9"/>
    <mergeCell ref="A15:E15"/>
    <mergeCell ref="A16:E16"/>
    <mergeCell ref="A17:E17"/>
    <mergeCell ref="A25:E25"/>
    <mergeCell ref="A26:E26"/>
    <mergeCell ref="A27:E27"/>
    <mergeCell ref="A20:E20"/>
    <mergeCell ref="A21:E21"/>
    <mergeCell ref="A40:I40"/>
    <mergeCell ref="A29:I29"/>
    <mergeCell ref="A35:E35"/>
    <mergeCell ref="A38:I38"/>
    <mergeCell ref="A31:E31"/>
    <mergeCell ref="A32:E32"/>
  </mergeCells>
  <pageMargins left="0.7" right="0.7" top="0.75" bottom="0.75" header="0.3" footer="0.3"/>
  <pageSetup paperSize="9" scale="74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F2FBA9-F8FE-44C1-9E1D-35E342B8EBF6}">
  <sheetPr>
    <pageSetUpPr fitToPage="1"/>
  </sheetPr>
  <dimension ref="A1:M106"/>
  <sheetViews>
    <sheetView topLeftCell="A142" workbookViewId="0">
      <selection activeCell="H44" sqref="H44"/>
    </sheetView>
  </sheetViews>
  <sheetFormatPr defaultRowHeight="15" x14ac:dyDescent="0.25"/>
  <cols>
    <col min="1" max="1" width="4.7109375" customWidth="1"/>
    <col min="2" max="2" width="5" customWidth="1"/>
    <col min="3" max="3" width="5.42578125" customWidth="1"/>
    <col min="4" max="4" width="5.5703125" customWidth="1"/>
    <col min="5" max="5" width="37" customWidth="1"/>
    <col min="6" max="6" width="15.5703125" customWidth="1"/>
    <col min="7" max="7" width="13.7109375" style="41" customWidth="1"/>
    <col min="8" max="8" width="15.140625" style="41" customWidth="1"/>
    <col min="9" max="9" width="7.7109375" style="41" customWidth="1"/>
    <col min="10" max="10" width="7.7109375" customWidth="1"/>
  </cols>
  <sheetData>
    <row r="1" spans="1:13" ht="46.5" customHeight="1" x14ac:dyDescent="0.25">
      <c r="A1" s="228"/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</row>
    <row r="2" spans="1:13" ht="18" customHeight="1" x14ac:dyDescent="0.25">
      <c r="A2" s="3"/>
      <c r="B2" s="3"/>
      <c r="C2" s="3"/>
      <c r="D2" s="3"/>
      <c r="E2" s="3"/>
      <c r="F2" s="3"/>
      <c r="G2" s="31"/>
      <c r="H2" s="31"/>
      <c r="I2" s="90"/>
    </row>
    <row r="3" spans="1:13" ht="15.75" x14ac:dyDescent="0.25">
      <c r="A3" s="228" t="s">
        <v>27</v>
      </c>
      <c r="B3" s="228"/>
      <c r="C3" s="228"/>
      <c r="D3" s="228"/>
      <c r="E3" s="228"/>
      <c r="F3" s="228"/>
      <c r="G3" s="228"/>
      <c r="H3" s="245"/>
      <c r="I3" s="245"/>
    </row>
    <row r="4" spans="1:13" ht="18" x14ac:dyDescent="0.25">
      <c r="A4" s="3"/>
      <c r="B4" s="3"/>
      <c r="C4" s="3"/>
      <c r="D4" s="3"/>
      <c r="E4" s="3"/>
      <c r="F4" s="3"/>
      <c r="G4" s="31"/>
      <c r="H4" s="42"/>
      <c r="I4" s="91"/>
    </row>
    <row r="5" spans="1:13" ht="18" customHeight="1" x14ac:dyDescent="0.25">
      <c r="A5" s="228" t="s">
        <v>11</v>
      </c>
      <c r="B5" s="229"/>
      <c r="C5" s="229"/>
      <c r="D5" s="229"/>
      <c r="E5" s="229"/>
      <c r="F5" s="229"/>
      <c r="G5" s="229"/>
      <c r="H5" s="229"/>
      <c r="I5" s="229"/>
    </row>
    <row r="6" spans="1:13" ht="18" x14ac:dyDescent="0.25">
      <c r="A6" s="3"/>
      <c r="B6" s="3"/>
      <c r="C6" s="3"/>
      <c r="D6" s="3"/>
      <c r="E6" s="3"/>
      <c r="F6" s="3"/>
      <c r="G6" s="31"/>
      <c r="H6" s="42"/>
      <c r="I6" s="91"/>
    </row>
    <row r="7" spans="1:13" ht="15.75" x14ac:dyDescent="0.25">
      <c r="A7" s="228" t="s">
        <v>221</v>
      </c>
      <c r="B7" s="248"/>
      <c r="C7" s="248"/>
      <c r="D7" s="248"/>
      <c r="E7" s="248"/>
      <c r="F7" s="248"/>
      <c r="G7" s="248"/>
      <c r="H7" s="248"/>
      <c r="I7" s="248"/>
    </row>
    <row r="8" spans="1:13" ht="18" x14ac:dyDescent="0.25">
      <c r="A8" s="3"/>
      <c r="B8" s="3"/>
      <c r="C8" s="3"/>
      <c r="D8" s="3"/>
      <c r="E8" s="3"/>
      <c r="F8" s="3"/>
      <c r="G8" s="31"/>
      <c r="H8" s="42"/>
      <c r="I8" s="91"/>
    </row>
    <row r="9" spans="1:13" s="60" customFormat="1" ht="38.450000000000003" customHeight="1" x14ac:dyDescent="0.15">
      <c r="A9" s="57" t="s">
        <v>12</v>
      </c>
      <c r="B9" s="58" t="s">
        <v>13</v>
      </c>
      <c r="C9" s="58" t="s">
        <v>101</v>
      </c>
      <c r="D9" s="58" t="s">
        <v>102</v>
      </c>
      <c r="E9" s="62" t="s">
        <v>10</v>
      </c>
      <c r="F9" s="62" t="s">
        <v>205</v>
      </c>
      <c r="G9" s="63" t="s">
        <v>38</v>
      </c>
      <c r="H9" s="63" t="s">
        <v>99</v>
      </c>
      <c r="I9" s="92" t="s">
        <v>207</v>
      </c>
      <c r="J9" s="59" t="s">
        <v>206</v>
      </c>
    </row>
    <row r="10" spans="1:13" s="60" customFormat="1" ht="10.15" customHeight="1" x14ac:dyDescent="0.2">
      <c r="A10" s="57"/>
      <c r="B10" s="58"/>
      <c r="C10" s="58"/>
      <c r="D10" s="58"/>
      <c r="E10" s="62"/>
      <c r="F10" s="62">
        <v>1</v>
      </c>
      <c r="G10" s="86">
        <v>2</v>
      </c>
      <c r="H10" s="86">
        <v>3</v>
      </c>
      <c r="I10" s="93">
        <v>4</v>
      </c>
      <c r="J10" s="86">
        <v>5</v>
      </c>
    </row>
    <row r="11" spans="1:13" ht="15.75" customHeight="1" x14ac:dyDescent="0.25">
      <c r="A11" s="94">
        <v>6</v>
      </c>
      <c r="B11" s="94"/>
      <c r="C11" s="94"/>
      <c r="D11" s="94"/>
      <c r="E11" s="94" t="s">
        <v>15</v>
      </c>
      <c r="F11" s="95">
        <v>557253.09</v>
      </c>
      <c r="G11" s="95">
        <v>1281506</v>
      </c>
      <c r="H11" s="95">
        <v>659973.72</v>
      </c>
      <c r="I11" s="96">
        <f>H11/F11*100</f>
        <v>118.43338903692755</v>
      </c>
      <c r="J11" s="119">
        <f>H11/G11*100</f>
        <v>51.499854077936426</v>
      </c>
    </row>
    <row r="12" spans="1:13" s="28" customFormat="1" ht="22.5" x14ac:dyDescent="0.25">
      <c r="A12" s="94"/>
      <c r="B12" s="94">
        <v>63</v>
      </c>
      <c r="C12" s="94"/>
      <c r="D12" s="94"/>
      <c r="E12" s="94" t="s">
        <v>39</v>
      </c>
      <c r="F12" s="95">
        <f>F13+F16</f>
        <v>472673.92</v>
      </c>
      <c r="G12" s="95">
        <v>1266246</v>
      </c>
      <c r="H12" s="95">
        <f>H13+H16</f>
        <v>579658.44999999995</v>
      </c>
      <c r="I12" s="96">
        <f t="shared" ref="I12:I45" si="0">H12/F12*100</f>
        <v>122.63389738109518</v>
      </c>
      <c r="J12" s="119">
        <f t="shared" ref="J12:J45" si="1">H12/G12*100</f>
        <v>45.777712229693115</v>
      </c>
    </row>
    <row r="13" spans="1:13" s="29" customFormat="1" x14ac:dyDescent="0.25">
      <c r="A13" s="117"/>
      <c r="B13" s="117"/>
      <c r="C13" s="117">
        <v>636</v>
      </c>
      <c r="D13" s="117"/>
      <c r="E13" s="117" t="s">
        <v>103</v>
      </c>
      <c r="F13" s="118">
        <f>F14+F15</f>
        <v>472673.92</v>
      </c>
      <c r="G13" s="118">
        <v>1107840</v>
      </c>
      <c r="H13" s="118">
        <f>H14+H15</f>
        <v>577010.63</v>
      </c>
      <c r="I13" s="107">
        <f t="shared" si="0"/>
        <v>122.0737183892016</v>
      </c>
      <c r="J13" s="183">
        <f t="shared" si="1"/>
        <v>52.084292858174464</v>
      </c>
    </row>
    <row r="14" spans="1:13" ht="13.15" customHeight="1" x14ac:dyDescent="0.25">
      <c r="A14" s="178"/>
      <c r="B14" s="178"/>
      <c r="C14" s="178"/>
      <c r="D14" s="178">
        <v>6361</v>
      </c>
      <c r="E14" s="178" t="s">
        <v>104</v>
      </c>
      <c r="F14" s="179">
        <v>472673.92</v>
      </c>
      <c r="G14" s="179">
        <v>1107840</v>
      </c>
      <c r="H14" s="179">
        <v>577010.63</v>
      </c>
      <c r="I14" s="109">
        <f t="shared" si="0"/>
        <v>122.0737183892016</v>
      </c>
      <c r="J14" s="121">
        <f t="shared" si="1"/>
        <v>52.084292858174464</v>
      </c>
    </row>
    <row r="15" spans="1:13" x14ac:dyDescent="0.25">
      <c r="A15" s="108"/>
      <c r="B15" s="108"/>
      <c r="C15" s="108"/>
      <c r="D15" s="108">
        <v>6362</v>
      </c>
      <c r="E15" s="108" t="s">
        <v>188</v>
      </c>
      <c r="F15" s="177">
        <v>0</v>
      </c>
      <c r="G15" s="109"/>
      <c r="H15" s="109">
        <v>0</v>
      </c>
      <c r="I15" s="109" t="e">
        <f t="shared" si="0"/>
        <v>#DIV/0!</v>
      </c>
      <c r="J15" s="121" t="e">
        <f t="shared" si="1"/>
        <v>#DIV/0!</v>
      </c>
    </row>
    <row r="16" spans="1:13" s="29" customFormat="1" x14ac:dyDescent="0.25">
      <c r="A16" s="105"/>
      <c r="B16" s="105"/>
      <c r="C16" s="105">
        <v>639</v>
      </c>
      <c r="D16" s="105"/>
      <c r="E16" s="105" t="s">
        <v>105</v>
      </c>
      <c r="F16" s="106">
        <v>0</v>
      </c>
      <c r="G16" s="107"/>
      <c r="H16" s="107">
        <v>2647.82</v>
      </c>
      <c r="I16" s="107" t="e">
        <f t="shared" si="0"/>
        <v>#DIV/0!</v>
      </c>
      <c r="J16" s="183" t="e">
        <f t="shared" si="1"/>
        <v>#DIV/0!</v>
      </c>
    </row>
    <row r="17" spans="1:10" x14ac:dyDescent="0.25">
      <c r="A17" s="108"/>
      <c r="B17" s="108"/>
      <c r="C17" s="108"/>
      <c r="D17" s="108">
        <v>6391</v>
      </c>
      <c r="E17" s="108" t="s">
        <v>245</v>
      </c>
      <c r="F17" s="177">
        <v>0</v>
      </c>
      <c r="G17" s="109"/>
      <c r="H17" s="109">
        <v>2647.82</v>
      </c>
      <c r="I17" s="109" t="e">
        <f t="shared" si="0"/>
        <v>#DIV/0!</v>
      </c>
      <c r="J17" s="121" t="e">
        <f t="shared" si="1"/>
        <v>#DIV/0!</v>
      </c>
    </row>
    <row r="18" spans="1:10" s="28" customFormat="1" x14ac:dyDescent="0.25">
      <c r="A18" s="102"/>
      <c r="B18" s="102">
        <v>64</v>
      </c>
      <c r="C18" s="102"/>
      <c r="D18" s="102"/>
      <c r="E18" s="102" t="s">
        <v>45</v>
      </c>
      <c r="F18" s="104">
        <v>0</v>
      </c>
      <c r="G18" s="96">
        <v>10</v>
      </c>
      <c r="H18" s="96">
        <v>0</v>
      </c>
      <c r="I18" s="96" t="e">
        <f t="shared" si="0"/>
        <v>#DIV/0!</v>
      </c>
      <c r="J18" s="119">
        <f t="shared" si="1"/>
        <v>0</v>
      </c>
    </row>
    <row r="19" spans="1:10" s="29" customFormat="1" x14ac:dyDescent="0.25">
      <c r="A19" s="105"/>
      <c r="B19" s="105"/>
      <c r="C19" s="105">
        <v>641</v>
      </c>
      <c r="D19" s="105"/>
      <c r="E19" s="105" t="s">
        <v>107</v>
      </c>
      <c r="F19" s="106">
        <v>0</v>
      </c>
      <c r="G19" s="107"/>
      <c r="H19" s="107">
        <v>0</v>
      </c>
      <c r="I19" s="107" t="e">
        <f t="shared" si="0"/>
        <v>#DIV/0!</v>
      </c>
      <c r="J19" s="183" t="e">
        <f t="shared" si="1"/>
        <v>#DIV/0!</v>
      </c>
    </row>
    <row r="20" spans="1:10" x14ac:dyDescent="0.25">
      <c r="A20" s="108"/>
      <c r="B20" s="108"/>
      <c r="C20" s="108"/>
      <c r="D20" s="108">
        <v>6413</v>
      </c>
      <c r="E20" s="108" t="s">
        <v>108</v>
      </c>
      <c r="F20" s="177">
        <v>0.01</v>
      </c>
      <c r="G20" s="109">
        <v>10</v>
      </c>
      <c r="H20" s="109">
        <v>0</v>
      </c>
      <c r="I20" s="109">
        <f t="shared" si="0"/>
        <v>0</v>
      </c>
      <c r="J20" s="121">
        <f t="shared" si="1"/>
        <v>0</v>
      </c>
    </row>
    <row r="21" spans="1:10" s="28" customFormat="1" x14ac:dyDescent="0.25">
      <c r="A21" s="102"/>
      <c r="B21" s="102">
        <v>65</v>
      </c>
      <c r="C21" s="102"/>
      <c r="D21" s="102"/>
      <c r="E21" s="110" t="s">
        <v>47</v>
      </c>
      <c r="F21" s="111">
        <f>F22</f>
        <v>33105.910000000003</v>
      </c>
      <c r="G21" s="111">
        <v>73930</v>
      </c>
      <c r="H21" s="111">
        <f t="shared" ref="H21:H22" si="2">H22</f>
        <v>16839</v>
      </c>
      <c r="I21" s="96">
        <f t="shared" si="0"/>
        <v>50.864030017601081</v>
      </c>
      <c r="J21" s="119">
        <f t="shared" si="1"/>
        <v>22.776951170025701</v>
      </c>
    </row>
    <row r="22" spans="1:10" s="29" customFormat="1" x14ac:dyDescent="0.25">
      <c r="A22" s="105"/>
      <c r="B22" s="105"/>
      <c r="C22" s="105">
        <v>652</v>
      </c>
      <c r="D22" s="105"/>
      <c r="E22" s="184" t="s">
        <v>47</v>
      </c>
      <c r="F22" s="185">
        <f>F23</f>
        <v>33105.910000000003</v>
      </c>
      <c r="G22" s="185"/>
      <c r="H22" s="185">
        <f t="shared" si="2"/>
        <v>16839</v>
      </c>
      <c r="I22" s="107">
        <f t="shared" si="0"/>
        <v>50.864030017601081</v>
      </c>
      <c r="J22" s="183" t="e">
        <f t="shared" si="1"/>
        <v>#DIV/0!</v>
      </c>
    </row>
    <row r="23" spans="1:10" x14ac:dyDescent="0.25">
      <c r="A23" s="108"/>
      <c r="B23" s="108"/>
      <c r="C23" s="108"/>
      <c r="D23" s="108">
        <v>6526</v>
      </c>
      <c r="E23" s="180" t="s">
        <v>109</v>
      </c>
      <c r="F23" s="181">
        <v>33105.910000000003</v>
      </c>
      <c r="G23" s="109"/>
      <c r="H23" s="109">
        <v>16839</v>
      </c>
      <c r="I23" s="109">
        <f t="shared" si="0"/>
        <v>50.864030017601081</v>
      </c>
      <c r="J23" s="121" t="e">
        <f t="shared" si="1"/>
        <v>#DIV/0!</v>
      </c>
    </row>
    <row r="24" spans="1:10" s="28" customFormat="1" ht="13.15" customHeight="1" x14ac:dyDescent="0.25">
      <c r="A24" s="102"/>
      <c r="B24" s="102">
        <v>66</v>
      </c>
      <c r="C24" s="102"/>
      <c r="D24" s="102"/>
      <c r="E24" s="110" t="s">
        <v>48</v>
      </c>
      <c r="F24" s="111">
        <v>192</v>
      </c>
      <c r="G24" s="111">
        <v>1800</v>
      </c>
      <c r="H24" s="111">
        <v>4608.9399999999996</v>
      </c>
      <c r="I24" s="96">
        <f t="shared" si="0"/>
        <v>2400.489583333333</v>
      </c>
      <c r="J24" s="119">
        <f t="shared" si="1"/>
        <v>256.05222222222221</v>
      </c>
    </row>
    <row r="25" spans="1:10" s="29" customFormat="1" ht="13.15" customHeight="1" x14ac:dyDescent="0.25">
      <c r="A25" s="105"/>
      <c r="B25" s="105"/>
      <c r="C25" s="105">
        <v>661</v>
      </c>
      <c r="D25" s="105"/>
      <c r="E25" s="184" t="s">
        <v>189</v>
      </c>
      <c r="F25" s="185">
        <f>F26+F27</f>
        <v>192.45</v>
      </c>
      <c r="G25" s="185"/>
      <c r="H25" s="185">
        <f>H26+H27</f>
        <v>261.54000000000002</v>
      </c>
      <c r="I25" s="107">
        <f t="shared" si="0"/>
        <v>135.90023382696805</v>
      </c>
      <c r="J25" s="183" t="e">
        <f t="shared" si="1"/>
        <v>#DIV/0!</v>
      </c>
    </row>
    <row r="26" spans="1:10" ht="13.15" customHeight="1" x14ac:dyDescent="0.25">
      <c r="A26" s="108"/>
      <c r="B26" s="108"/>
      <c r="C26" s="108"/>
      <c r="D26" s="108">
        <v>6614</v>
      </c>
      <c r="E26" s="180" t="s">
        <v>110</v>
      </c>
      <c r="F26" s="181">
        <v>0</v>
      </c>
      <c r="G26" s="109"/>
      <c r="H26" s="109">
        <v>0</v>
      </c>
      <c r="I26" s="109" t="e">
        <f t="shared" si="0"/>
        <v>#DIV/0!</v>
      </c>
      <c r="J26" s="121" t="e">
        <f t="shared" si="1"/>
        <v>#DIV/0!</v>
      </c>
    </row>
    <row r="27" spans="1:10" ht="12.6" customHeight="1" x14ac:dyDescent="0.25">
      <c r="A27" s="108"/>
      <c r="B27" s="108"/>
      <c r="C27" s="108"/>
      <c r="D27" s="108">
        <v>6615</v>
      </c>
      <c r="E27" s="180" t="s">
        <v>111</v>
      </c>
      <c r="F27" s="181">
        <v>192.45</v>
      </c>
      <c r="G27" s="109"/>
      <c r="H27" s="109">
        <v>261.54000000000002</v>
      </c>
      <c r="I27" s="109">
        <f t="shared" si="0"/>
        <v>135.90023382696805</v>
      </c>
      <c r="J27" s="121" t="e">
        <f t="shared" si="1"/>
        <v>#DIV/0!</v>
      </c>
    </row>
    <row r="28" spans="1:10" s="29" customFormat="1" ht="14.45" customHeight="1" x14ac:dyDescent="0.25">
      <c r="A28" s="105"/>
      <c r="B28" s="105"/>
      <c r="C28" s="105">
        <v>663</v>
      </c>
      <c r="D28" s="105"/>
      <c r="E28" s="184" t="s">
        <v>112</v>
      </c>
      <c r="F28" s="185">
        <f>F29+F30</f>
        <v>1751.94</v>
      </c>
      <c r="G28" s="185"/>
      <c r="H28" s="185">
        <f>H29+H30</f>
        <v>4347.3999999999996</v>
      </c>
      <c r="I28" s="107">
        <f t="shared" si="0"/>
        <v>248.14776761761243</v>
      </c>
      <c r="J28" s="183" t="e">
        <f t="shared" si="1"/>
        <v>#DIV/0!</v>
      </c>
    </row>
    <row r="29" spans="1:10" x14ac:dyDescent="0.25">
      <c r="A29" s="108"/>
      <c r="B29" s="108"/>
      <c r="C29" s="108"/>
      <c r="D29" s="108">
        <v>6631</v>
      </c>
      <c r="E29" s="180" t="s">
        <v>113</v>
      </c>
      <c r="F29" s="181">
        <v>1751.94</v>
      </c>
      <c r="G29" s="109"/>
      <c r="H29" s="109">
        <v>1036.4000000000001</v>
      </c>
      <c r="I29" s="109">
        <f t="shared" si="0"/>
        <v>59.157277075698943</v>
      </c>
      <c r="J29" s="121" t="e">
        <f t="shared" si="1"/>
        <v>#DIV/0!</v>
      </c>
    </row>
    <row r="30" spans="1:10" x14ac:dyDescent="0.25">
      <c r="A30" s="108"/>
      <c r="B30" s="108"/>
      <c r="C30" s="108"/>
      <c r="D30" s="108">
        <v>6632</v>
      </c>
      <c r="E30" s="180" t="s">
        <v>116</v>
      </c>
      <c r="F30" s="181">
        <v>0</v>
      </c>
      <c r="G30" s="109"/>
      <c r="H30" s="109">
        <v>3311</v>
      </c>
      <c r="I30" s="109" t="e">
        <f t="shared" si="0"/>
        <v>#DIV/0!</v>
      </c>
      <c r="J30" s="121" t="e">
        <f t="shared" si="1"/>
        <v>#DIV/0!</v>
      </c>
    </row>
    <row r="31" spans="1:10" s="28" customFormat="1" ht="22.5" x14ac:dyDescent="0.25">
      <c r="A31" s="102"/>
      <c r="B31" s="102">
        <v>67</v>
      </c>
      <c r="C31" s="102"/>
      <c r="D31" s="102"/>
      <c r="E31" s="94" t="s">
        <v>40</v>
      </c>
      <c r="F31" s="95">
        <f>F32</f>
        <v>49528.86</v>
      </c>
      <c r="G31" s="95">
        <v>82666</v>
      </c>
      <c r="H31" s="95">
        <f t="shared" ref="H31" si="3">H32</f>
        <v>58867.33</v>
      </c>
      <c r="I31" s="96">
        <f t="shared" si="0"/>
        <v>118.85460315460521</v>
      </c>
      <c r="J31" s="119">
        <f t="shared" si="1"/>
        <v>71.211054121404203</v>
      </c>
    </row>
    <row r="32" spans="1:10" s="29" customFormat="1" x14ac:dyDescent="0.25">
      <c r="A32" s="105"/>
      <c r="B32" s="105"/>
      <c r="C32" s="105">
        <v>671</v>
      </c>
      <c r="D32" s="105"/>
      <c r="E32" s="117" t="s">
        <v>117</v>
      </c>
      <c r="F32" s="118">
        <f>F33+F34</f>
        <v>49528.86</v>
      </c>
      <c r="G32" s="118"/>
      <c r="H32" s="118">
        <f>H33+H34</f>
        <v>58867.33</v>
      </c>
      <c r="I32" s="107">
        <f t="shared" si="0"/>
        <v>118.85460315460521</v>
      </c>
      <c r="J32" s="183" t="e">
        <f t="shared" si="1"/>
        <v>#DIV/0!</v>
      </c>
    </row>
    <row r="33" spans="1:10" ht="15" customHeight="1" x14ac:dyDescent="0.25">
      <c r="A33" s="108"/>
      <c r="B33" s="108"/>
      <c r="C33" s="108"/>
      <c r="D33" s="108">
        <v>6711</v>
      </c>
      <c r="E33" s="178" t="s">
        <v>117</v>
      </c>
      <c r="F33" s="179">
        <v>49528.86</v>
      </c>
      <c r="G33" s="179"/>
      <c r="H33" s="179">
        <v>58867.33</v>
      </c>
      <c r="I33" s="109">
        <f t="shared" si="0"/>
        <v>118.85460315460521</v>
      </c>
      <c r="J33" s="121" t="e">
        <f t="shared" si="1"/>
        <v>#DIV/0!</v>
      </c>
    </row>
    <row r="34" spans="1:10" ht="15" customHeight="1" x14ac:dyDescent="0.25">
      <c r="A34" s="108"/>
      <c r="B34" s="108"/>
      <c r="C34" s="108"/>
      <c r="D34" s="108">
        <v>6712</v>
      </c>
      <c r="E34" s="178" t="s">
        <v>190</v>
      </c>
      <c r="F34" s="179">
        <v>0</v>
      </c>
      <c r="G34" s="109"/>
      <c r="H34" s="109">
        <v>0</v>
      </c>
      <c r="I34" s="109" t="e">
        <f t="shared" si="0"/>
        <v>#DIV/0!</v>
      </c>
      <c r="J34" s="121"/>
    </row>
    <row r="35" spans="1:10" s="28" customFormat="1" x14ac:dyDescent="0.25">
      <c r="A35" s="102">
        <v>7</v>
      </c>
      <c r="B35" s="102"/>
      <c r="C35" s="102"/>
      <c r="D35" s="102"/>
      <c r="E35" s="94" t="s">
        <v>123</v>
      </c>
      <c r="F35" s="95">
        <v>0</v>
      </c>
      <c r="G35" s="96">
        <v>15260</v>
      </c>
      <c r="H35" s="96">
        <v>0</v>
      </c>
      <c r="I35" s="96" t="e">
        <f t="shared" si="0"/>
        <v>#DIV/0!</v>
      </c>
      <c r="J35" s="121"/>
    </row>
    <row r="36" spans="1:10" s="28" customFormat="1" x14ac:dyDescent="0.25">
      <c r="A36" s="102"/>
      <c r="B36" s="102">
        <v>71</v>
      </c>
      <c r="C36" s="102"/>
      <c r="D36" s="102"/>
      <c r="E36" s="94" t="s">
        <v>124</v>
      </c>
      <c r="F36" s="95">
        <v>0</v>
      </c>
      <c r="G36" s="96">
        <v>0</v>
      </c>
      <c r="H36" s="96">
        <v>0</v>
      </c>
      <c r="I36" s="96" t="e">
        <f t="shared" si="0"/>
        <v>#DIV/0!</v>
      </c>
      <c r="J36" s="121"/>
    </row>
    <row r="37" spans="1:10" s="29" customFormat="1" x14ac:dyDescent="0.25">
      <c r="A37" s="105"/>
      <c r="B37" s="105"/>
      <c r="C37" s="105">
        <v>711</v>
      </c>
      <c r="D37" s="105"/>
      <c r="E37" s="117" t="s">
        <v>240</v>
      </c>
      <c r="F37" s="118">
        <v>0</v>
      </c>
      <c r="G37" s="107">
        <v>15260</v>
      </c>
      <c r="H37" s="107">
        <v>0</v>
      </c>
      <c r="I37" s="107" t="e">
        <f t="shared" si="0"/>
        <v>#DIV/0!</v>
      </c>
      <c r="J37" s="120"/>
    </row>
    <row r="38" spans="1:10" x14ac:dyDescent="0.25">
      <c r="A38" s="108"/>
      <c r="B38" s="108"/>
      <c r="C38" s="108"/>
      <c r="D38" s="108">
        <v>7111</v>
      </c>
      <c r="E38" s="178" t="s">
        <v>240</v>
      </c>
      <c r="F38" s="179">
        <v>0</v>
      </c>
      <c r="G38" s="109">
        <v>15260</v>
      </c>
      <c r="H38" s="109">
        <v>0</v>
      </c>
      <c r="I38" s="109" t="e">
        <f t="shared" si="0"/>
        <v>#DIV/0!</v>
      </c>
      <c r="J38" s="121"/>
    </row>
    <row r="39" spans="1:10" s="29" customFormat="1" x14ac:dyDescent="0.25">
      <c r="A39" s="105"/>
      <c r="B39" s="105"/>
      <c r="C39" s="105"/>
      <c r="D39" s="105"/>
      <c r="E39" s="117" t="s">
        <v>191</v>
      </c>
      <c r="F39" s="118">
        <v>557253.09</v>
      </c>
      <c r="G39" s="96">
        <v>1296766</v>
      </c>
      <c r="H39" s="96">
        <v>659973.72</v>
      </c>
      <c r="I39" s="96">
        <f t="shared" si="0"/>
        <v>118.43338903692755</v>
      </c>
      <c r="J39" s="119">
        <f t="shared" si="1"/>
        <v>50.893817388796435</v>
      </c>
    </row>
    <row r="40" spans="1:10" s="28" customFormat="1" x14ac:dyDescent="0.25">
      <c r="A40" s="102">
        <v>9</v>
      </c>
      <c r="B40" s="102"/>
      <c r="C40" s="102"/>
      <c r="D40" s="102"/>
      <c r="E40" s="94" t="s">
        <v>204</v>
      </c>
      <c r="F40" s="95">
        <v>158.69</v>
      </c>
      <c r="G40" s="96">
        <v>0</v>
      </c>
      <c r="H40" s="96">
        <v>0</v>
      </c>
      <c r="I40" s="96">
        <f t="shared" si="0"/>
        <v>0</v>
      </c>
      <c r="J40" s="119" t="e">
        <f t="shared" si="1"/>
        <v>#DIV/0!</v>
      </c>
    </row>
    <row r="41" spans="1:10" s="28" customFormat="1" x14ac:dyDescent="0.25">
      <c r="A41" s="102"/>
      <c r="B41" s="102">
        <v>92</v>
      </c>
      <c r="C41" s="102"/>
      <c r="D41" s="102"/>
      <c r="E41" s="94" t="s">
        <v>204</v>
      </c>
      <c r="F41" s="95">
        <v>158.69</v>
      </c>
      <c r="G41" s="96">
        <v>0</v>
      </c>
      <c r="H41" s="96">
        <v>0</v>
      </c>
      <c r="I41" s="96">
        <f t="shared" si="0"/>
        <v>0</v>
      </c>
      <c r="J41" s="119" t="e">
        <f t="shared" si="1"/>
        <v>#DIV/0!</v>
      </c>
    </row>
    <row r="42" spans="1:10" s="29" customFormat="1" x14ac:dyDescent="0.25">
      <c r="A42" s="105"/>
      <c r="B42" s="105"/>
      <c r="C42" s="105">
        <v>922</v>
      </c>
      <c r="D42" s="105"/>
      <c r="E42" s="117" t="s">
        <v>204</v>
      </c>
      <c r="F42" s="118">
        <v>158.69</v>
      </c>
      <c r="G42" s="107"/>
      <c r="H42" s="107">
        <v>0</v>
      </c>
      <c r="I42" s="107">
        <f t="shared" si="0"/>
        <v>0</v>
      </c>
      <c r="J42" s="183" t="e">
        <f t="shared" si="1"/>
        <v>#DIV/0!</v>
      </c>
    </row>
    <row r="43" spans="1:10" s="29" customFormat="1" x14ac:dyDescent="0.25">
      <c r="A43" s="105"/>
      <c r="B43" s="105"/>
      <c r="C43" s="105"/>
      <c r="D43" s="105">
        <v>9221</v>
      </c>
      <c r="E43" s="117" t="s">
        <v>204</v>
      </c>
      <c r="F43" s="118">
        <v>158.69</v>
      </c>
      <c r="G43" s="107"/>
      <c r="H43" s="107"/>
      <c r="I43" s="107"/>
      <c r="J43" s="183"/>
    </row>
    <row r="44" spans="1:10" ht="14.45" customHeight="1" x14ac:dyDescent="0.25">
      <c r="A44" s="108"/>
      <c r="B44" s="108"/>
      <c r="C44" s="108"/>
      <c r="D44" s="108">
        <v>9221</v>
      </c>
      <c r="E44" s="178" t="s">
        <v>326</v>
      </c>
      <c r="F44" s="179">
        <v>158.69</v>
      </c>
      <c r="G44" s="179"/>
      <c r="H44" s="179">
        <v>311.49</v>
      </c>
      <c r="I44" s="109">
        <f t="shared" si="0"/>
        <v>196.28836095532171</v>
      </c>
      <c r="J44" s="121" t="e">
        <f t="shared" si="1"/>
        <v>#DIV/0!</v>
      </c>
    </row>
    <row r="45" spans="1:10" s="28" customFormat="1" x14ac:dyDescent="0.25">
      <c r="A45" s="102"/>
      <c r="B45" s="102"/>
      <c r="C45" s="102"/>
      <c r="D45" s="102"/>
      <c r="E45" s="94" t="s">
        <v>192</v>
      </c>
      <c r="F45" s="95">
        <v>557411.78</v>
      </c>
      <c r="G45" s="95">
        <v>0</v>
      </c>
      <c r="H45" s="95">
        <v>659662.23</v>
      </c>
      <c r="I45" s="96">
        <f t="shared" si="0"/>
        <v>118.34379065329404</v>
      </c>
      <c r="J45" s="119" t="e">
        <f t="shared" si="1"/>
        <v>#DIV/0!</v>
      </c>
    </row>
    <row r="46" spans="1:10" s="28" customFormat="1" ht="36.75" customHeight="1" x14ac:dyDescent="0.25">
      <c r="A46" s="82"/>
      <c r="B46" s="82"/>
      <c r="C46" s="82"/>
      <c r="D46" s="82"/>
      <c r="E46" s="83"/>
      <c r="F46" s="84"/>
      <c r="G46" s="85"/>
      <c r="H46" s="85"/>
      <c r="I46" s="85"/>
    </row>
    <row r="47" spans="1:10" ht="15.75" x14ac:dyDescent="0.25">
      <c r="A47" s="228" t="s">
        <v>222</v>
      </c>
      <c r="B47" s="248"/>
      <c r="C47" s="248"/>
      <c r="D47" s="248"/>
      <c r="E47" s="248"/>
      <c r="F47" s="248"/>
      <c r="G47" s="248"/>
      <c r="H47" s="248"/>
      <c r="I47" s="248"/>
    </row>
    <row r="48" spans="1:10" ht="15.75" x14ac:dyDescent="0.25">
      <c r="A48" s="49"/>
      <c r="B48" s="64"/>
      <c r="C48" s="64"/>
      <c r="D48" s="64"/>
      <c r="E48" s="64"/>
      <c r="F48" s="64"/>
      <c r="G48" s="64"/>
      <c r="H48" s="64"/>
      <c r="I48" s="50"/>
    </row>
    <row r="49" spans="1:10" s="60" customFormat="1" ht="47.45" customHeight="1" x14ac:dyDescent="0.15">
      <c r="A49" s="57" t="s">
        <v>12</v>
      </c>
      <c r="B49" s="58" t="s">
        <v>13</v>
      </c>
      <c r="C49" s="58" t="s">
        <v>101</v>
      </c>
      <c r="D49" s="58" t="s">
        <v>102</v>
      </c>
      <c r="E49" s="62" t="s">
        <v>17</v>
      </c>
      <c r="F49" s="62" t="s">
        <v>198</v>
      </c>
      <c r="G49" s="63" t="s">
        <v>38</v>
      </c>
      <c r="H49" s="63" t="s">
        <v>99</v>
      </c>
      <c r="I49" s="92" t="s">
        <v>200</v>
      </c>
      <c r="J49" s="59" t="s">
        <v>199</v>
      </c>
    </row>
    <row r="50" spans="1:10" s="28" customFormat="1" ht="15.75" customHeight="1" x14ac:dyDescent="0.25">
      <c r="A50" s="94">
        <v>3</v>
      </c>
      <c r="B50" s="94"/>
      <c r="C50" s="94"/>
      <c r="D50" s="94"/>
      <c r="E50" s="94" t="s">
        <v>18</v>
      </c>
      <c r="F50" s="95">
        <v>558906.94999999995</v>
      </c>
      <c r="G50" s="95">
        <v>1279916</v>
      </c>
      <c r="H50" s="95">
        <v>646423.97</v>
      </c>
      <c r="I50" s="96">
        <f>H50/F50*100</f>
        <v>115.65860292129129</v>
      </c>
      <c r="J50" s="119">
        <f>H50/G50*100</f>
        <v>50.505187059150757</v>
      </c>
    </row>
    <row r="51" spans="1:10" s="28" customFormat="1" ht="15.75" customHeight="1" x14ac:dyDescent="0.25">
      <c r="A51" s="94"/>
      <c r="B51" s="94">
        <v>31</v>
      </c>
      <c r="C51" s="94"/>
      <c r="D51" s="94"/>
      <c r="E51" s="94" t="s">
        <v>19</v>
      </c>
      <c r="F51" s="95">
        <f>F52+F56+F58</f>
        <v>454175.54</v>
      </c>
      <c r="G51" s="95">
        <v>1022480</v>
      </c>
      <c r="H51" s="95">
        <v>528175.18999999994</v>
      </c>
      <c r="I51" s="96">
        <f t="shared" ref="I51:I73" si="4">H51/F51*100</f>
        <v>116.29318258750789</v>
      </c>
      <c r="J51" s="119">
        <f t="shared" ref="J51:J73" si="5">H51/G51*100</f>
        <v>51.656285697519756</v>
      </c>
    </row>
    <row r="52" spans="1:10" s="29" customFormat="1" ht="15.75" customHeight="1" x14ac:dyDescent="0.25">
      <c r="A52" s="117"/>
      <c r="B52" s="117"/>
      <c r="C52" s="117">
        <v>311</v>
      </c>
      <c r="D52" s="117"/>
      <c r="E52" s="117" t="s">
        <v>118</v>
      </c>
      <c r="F52" s="118">
        <f>SUM(F53+F54+F55)</f>
        <v>378820.02999999997</v>
      </c>
      <c r="G52" s="118">
        <v>845310</v>
      </c>
      <c r="H52" s="118">
        <v>442636.89</v>
      </c>
      <c r="I52" s="107">
        <f t="shared" si="4"/>
        <v>116.8462211462261</v>
      </c>
      <c r="J52" s="120">
        <f t="shared" si="5"/>
        <v>52.363853497533455</v>
      </c>
    </row>
    <row r="53" spans="1:10" ht="15.75" customHeight="1" x14ac:dyDescent="0.25">
      <c r="A53" s="178"/>
      <c r="B53" s="178"/>
      <c r="C53" s="178"/>
      <c r="D53" s="178">
        <v>3111</v>
      </c>
      <c r="E53" s="178" t="s">
        <v>119</v>
      </c>
      <c r="F53" s="179">
        <v>362122.54</v>
      </c>
      <c r="G53" s="179"/>
      <c r="H53" s="179">
        <v>424270.94</v>
      </c>
      <c r="I53" s="109">
        <f t="shared" si="4"/>
        <v>117.16225673221005</v>
      </c>
      <c r="J53" s="121" t="e">
        <f t="shared" si="5"/>
        <v>#DIV/0!</v>
      </c>
    </row>
    <row r="54" spans="1:10" x14ac:dyDescent="0.25">
      <c r="A54" s="108"/>
      <c r="B54" s="108"/>
      <c r="C54" s="108"/>
      <c r="D54" s="108">
        <v>3113</v>
      </c>
      <c r="E54" s="108" t="s">
        <v>120</v>
      </c>
      <c r="F54" s="177">
        <v>9075.41</v>
      </c>
      <c r="G54" s="109"/>
      <c r="H54" s="109">
        <v>7426.64</v>
      </c>
      <c r="I54" s="109">
        <f t="shared" si="4"/>
        <v>81.832556325278972</v>
      </c>
      <c r="J54" s="121" t="e">
        <f t="shared" si="5"/>
        <v>#DIV/0!</v>
      </c>
    </row>
    <row r="55" spans="1:10" x14ac:dyDescent="0.25">
      <c r="A55" s="108"/>
      <c r="B55" s="108"/>
      <c r="C55" s="108"/>
      <c r="D55" s="108">
        <v>3114</v>
      </c>
      <c r="E55" s="108" t="s">
        <v>121</v>
      </c>
      <c r="F55" s="177">
        <v>7622.08</v>
      </c>
      <c r="G55" s="109"/>
      <c r="H55" s="109">
        <v>10939.31</v>
      </c>
      <c r="I55" s="109">
        <f t="shared" si="4"/>
        <v>143.52132226373902</v>
      </c>
      <c r="J55" s="121" t="e">
        <f t="shared" si="5"/>
        <v>#DIV/0!</v>
      </c>
    </row>
    <row r="56" spans="1:10" s="29" customFormat="1" x14ac:dyDescent="0.25">
      <c r="A56" s="105"/>
      <c r="B56" s="105"/>
      <c r="C56" s="105">
        <v>312</v>
      </c>
      <c r="D56" s="105"/>
      <c r="E56" s="105" t="s">
        <v>122</v>
      </c>
      <c r="F56" s="106">
        <v>14213.24</v>
      </c>
      <c r="G56" s="107">
        <v>41280</v>
      </c>
      <c r="H56" s="107">
        <v>14187.65</v>
      </c>
      <c r="I56" s="107">
        <f t="shared" si="4"/>
        <v>99.819956603842613</v>
      </c>
      <c r="J56" s="120">
        <f t="shared" si="5"/>
        <v>34.369307170542633</v>
      </c>
    </row>
    <row r="57" spans="1:10" x14ac:dyDescent="0.25">
      <c r="A57" s="108"/>
      <c r="B57" s="108"/>
      <c r="C57" s="108"/>
      <c r="D57" s="108">
        <v>3121</v>
      </c>
      <c r="E57" s="108" t="s">
        <v>122</v>
      </c>
      <c r="F57" s="177">
        <v>14213.24</v>
      </c>
      <c r="G57" s="177"/>
      <c r="H57" s="177">
        <v>16371.86</v>
      </c>
      <c r="I57" s="109">
        <f t="shared" si="4"/>
        <v>115.18738866015067</v>
      </c>
      <c r="J57" s="121" t="e">
        <f t="shared" si="5"/>
        <v>#DIV/0!</v>
      </c>
    </row>
    <row r="58" spans="1:10" s="29" customFormat="1" x14ac:dyDescent="0.25">
      <c r="A58" s="105"/>
      <c r="B58" s="105"/>
      <c r="C58" s="105">
        <v>313</v>
      </c>
      <c r="D58" s="105"/>
      <c r="E58" s="105" t="s">
        <v>127</v>
      </c>
      <c r="F58" s="106">
        <v>61142.27</v>
      </c>
      <c r="G58" s="107">
        <v>135890</v>
      </c>
      <c r="H58" s="107">
        <v>69166.44</v>
      </c>
      <c r="I58" s="107">
        <f t="shared" si="4"/>
        <v>113.12376854833816</v>
      </c>
      <c r="J58" s="120">
        <f t="shared" si="5"/>
        <v>50.898844653764073</v>
      </c>
    </row>
    <row r="59" spans="1:10" x14ac:dyDescent="0.25">
      <c r="A59" s="108"/>
      <c r="B59" s="108"/>
      <c r="C59" s="108"/>
      <c r="D59" s="108">
        <v>3132</v>
      </c>
      <c r="E59" s="108" t="s">
        <v>128</v>
      </c>
      <c r="F59" s="177">
        <v>61142.27</v>
      </c>
      <c r="G59" s="177"/>
      <c r="H59" s="177">
        <v>69166.44</v>
      </c>
      <c r="I59" s="109">
        <f t="shared" si="4"/>
        <v>113.12376854833816</v>
      </c>
      <c r="J59" s="121" t="e">
        <f t="shared" si="5"/>
        <v>#DIV/0!</v>
      </c>
    </row>
    <row r="60" spans="1:10" s="28" customFormat="1" ht="15" customHeight="1" x14ac:dyDescent="0.25">
      <c r="A60" s="102"/>
      <c r="B60" s="102">
        <v>32</v>
      </c>
      <c r="C60" s="102"/>
      <c r="D60" s="102"/>
      <c r="E60" s="102" t="s">
        <v>30</v>
      </c>
      <c r="F60" s="104">
        <v>0</v>
      </c>
      <c r="G60" s="104">
        <v>236862</v>
      </c>
      <c r="H60" s="104">
        <f>H61+H65+H72+H81</f>
        <v>116011.92000000001</v>
      </c>
      <c r="I60" s="96" t="e">
        <f t="shared" si="4"/>
        <v>#DIV/0!</v>
      </c>
      <c r="J60" s="119">
        <f t="shared" si="5"/>
        <v>48.978696456164357</v>
      </c>
    </row>
    <row r="61" spans="1:10" s="29" customFormat="1" ht="15" customHeight="1" x14ac:dyDescent="0.25">
      <c r="A61" s="105"/>
      <c r="B61" s="105"/>
      <c r="C61" s="105">
        <v>321</v>
      </c>
      <c r="D61" s="105"/>
      <c r="E61" s="105" t="s">
        <v>129</v>
      </c>
      <c r="F61" s="106">
        <f>SUM(F62+F63+F64)</f>
        <v>25672.69</v>
      </c>
      <c r="G61" s="106">
        <v>59275.4</v>
      </c>
      <c r="H61" s="106">
        <f>SUM(H62+H63+H64)</f>
        <v>31794.39</v>
      </c>
      <c r="I61" s="107">
        <f t="shared" si="4"/>
        <v>123.84518334463588</v>
      </c>
      <c r="J61" s="120">
        <f t="shared" si="5"/>
        <v>53.638423359437468</v>
      </c>
    </row>
    <row r="62" spans="1:10" ht="15" customHeight="1" x14ac:dyDescent="0.25">
      <c r="A62" s="108"/>
      <c r="B62" s="108"/>
      <c r="C62" s="108"/>
      <c r="D62" s="108">
        <v>3211</v>
      </c>
      <c r="E62" s="108" t="s">
        <v>130</v>
      </c>
      <c r="F62" s="177">
        <v>3627.12</v>
      </c>
      <c r="G62" s="177"/>
      <c r="H62" s="177">
        <v>4557.4399999999996</v>
      </c>
      <c r="I62" s="109">
        <f t="shared" si="4"/>
        <v>125.64899975738327</v>
      </c>
      <c r="J62" s="121" t="e">
        <f t="shared" si="5"/>
        <v>#DIV/0!</v>
      </c>
    </row>
    <row r="63" spans="1:10" ht="15" customHeight="1" x14ac:dyDescent="0.25">
      <c r="A63" s="108"/>
      <c r="B63" s="108"/>
      <c r="C63" s="108"/>
      <c r="D63" s="108">
        <v>3212</v>
      </c>
      <c r="E63" s="108" t="s">
        <v>241</v>
      </c>
      <c r="F63" s="177">
        <v>21243.26</v>
      </c>
      <c r="G63" s="177"/>
      <c r="H63" s="177">
        <v>26423.49</v>
      </c>
      <c r="I63" s="109">
        <f t="shared" si="4"/>
        <v>124.38528738056213</v>
      </c>
      <c r="J63" s="121" t="e">
        <f t="shared" si="5"/>
        <v>#DIV/0!</v>
      </c>
    </row>
    <row r="64" spans="1:10" x14ac:dyDescent="0.25">
      <c r="A64" s="108"/>
      <c r="B64" s="108"/>
      <c r="C64" s="108"/>
      <c r="D64" s="108">
        <v>3213</v>
      </c>
      <c r="E64" s="108" t="s">
        <v>132</v>
      </c>
      <c r="F64" s="177">
        <v>802.31</v>
      </c>
      <c r="G64" s="177"/>
      <c r="H64" s="177">
        <v>813.46</v>
      </c>
      <c r="I64" s="109">
        <f t="shared" si="4"/>
        <v>101.38973713402551</v>
      </c>
      <c r="J64" s="121" t="e">
        <f t="shared" si="5"/>
        <v>#DIV/0!</v>
      </c>
    </row>
    <row r="65" spans="1:10" s="29" customFormat="1" x14ac:dyDescent="0.25">
      <c r="A65" s="105"/>
      <c r="B65" s="105"/>
      <c r="C65" s="105">
        <v>322</v>
      </c>
      <c r="D65" s="105"/>
      <c r="E65" s="105" t="s">
        <v>133</v>
      </c>
      <c r="F65" s="106">
        <f>SUM(F66:F71)</f>
        <v>49179.31</v>
      </c>
      <c r="G65" s="106">
        <v>85179.6</v>
      </c>
      <c r="H65" s="106">
        <v>66676.100000000006</v>
      </c>
      <c r="I65" s="107">
        <f t="shared" si="4"/>
        <v>135.57754266987482</v>
      </c>
      <c r="J65" s="120">
        <f t="shared" si="5"/>
        <v>78.277075731747985</v>
      </c>
    </row>
    <row r="66" spans="1:10" x14ac:dyDescent="0.25">
      <c r="A66" s="108"/>
      <c r="B66" s="108"/>
      <c r="C66" s="108"/>
      <c r="D66" s="108">
        <v>3221</v>
      </c>
      <c r="E66" s="108" t="s">
        <v>134</v>
      </c>
      <c r="F66" s="177">
        <v>7029.3</v>
      </c>
      <c r="G66" s="177"/>
      <c r="H66" s="177">
        <v>8906.5</v>
      </c>
      <c r="I66" s="109">
        <f t="shared" si="4"/>
        <v>126.70536184257321</v>
      </c>
      <c r="J66" s="121" t="e">
        <f t="shared" si="5"/>
        <v>#DIV/0!</v>
      </c>
    </row>
    <row r="67" spans="1:10" x14ac:dyDescent="0.25">
      <c r="A67" s="108"/>
      <c r="B67" s="108"/>
      <c r="C67" s="108"/>
      <c r="D67" s="108">
        <v>3222</v>
      </c>
      <c r="E67" s="108" t="s">
        <v>135</v>
      </c>
      <c r="F67" s="177">
        <v>25755.91</v>
      </c>
      <c r="G67" s="177"/>
      <c r="H67" s="177">
        <v>33414.519999999997</v>
      </c>
      <c r="I67" s="109">
        <f t="shared" si="4"/>
        <v>129.73535006140338</v>
      </c>
      <c r="J67" s="121" t="e">
        <f t="shared" si="5"/>
        <v>#DIV/0!</v>
      </c>
    </row>
    <row r="68" spans="1:10" x14ac:dyDescent="0.25">
      <c r="A68" s="108"/>
      <c r="B68" s="108"/>
      <c r="C68" s="108"/>
      <c r="D68" s="108">
        <v>3223</v>
      </c>
      <c r="E68" s="108" t="s">
        <v>137</v>
      </c>
      <c r="F68" s="177">
        <v>15784.26</v>
      </c>
      <c r="G68" s="177"/>
      <c r="H68" s="177">
        <v>22479.57</v>
      </c>
      <c r="I68" s="109">
        <f t="shared" si="4"/>
        <v>142.41763630350741</v>
      </c>
      <c r="J68" s="121" t="e">
        <f t="shared" si="5"/>
        <v>#DIV/0!</v>
      </c>
    </row>
    <row r="69" spans="1:10" x14ac:dyDescent="0.25">
      <c r="A69" s="108"/>
      <c r="B69" s="108"/>
      <c r="C69" s="108"/>
      <c r="D69" s="108">
        <v>3224</v>
      </c>
      <c r="E69" s="108" t="s">
        <v>138</v>
      </c>
      <c r="F69" s="177">
        <v>597.5</v>
      </c>
      <c r="G69" s="177"/>
      <c r="H69" s="177">
        <v>1329.33</v>
      </c>
      <c r="I69" s="109">
        <f t="shared" si="4"/>
        <v>222.48200836820081</v>
      </c>
      <c r="J69" s="121" t="e">
        <f t="shared" si="5"/>
        <v>#DIV/0!</v>
      </c>
    </row>
    <row r="70" spans="1:10" x14ac:dyDescent="0.25">
      <c r="A70" s="108"/>
      <c r="B70" s="108"/>
      <c r="C70" s="108"/>
      <c r="D70" s="108">
        <v>3225</v>
      </c>
      <c r="E70" s="108" t="s">
        <v>139</v>
      </c>
      <c r="F70" s="177">
        <v>12.34</v>
      </c>
      <c r="G70" s="177"/>
      <c r="H70" s="177">
        <v>253.91</v>
      </c>
      <c r="I70" s="109">
        <f t="shared" si="4"/>
        <v>2057.6175040518638</v>
      </c>
      <c r="J70" s="121" t="e">
        <f t="shared" si="5"/>
        <v>#DIV/0!</v>
      </c>
    </row>
    <row r="71" spans="1:10" x14ac:dyDescent="0.25">
      <c r="A71" s="108"/>
      <c r="B71" s="108"/>
      <c r="C71" s="108"/>
      <c r="D71" s="108">
        <v>3227</v>
      </c>
      <c r="E71" s="108" t="s">
        <v>303</v>
      </c>
      <c r="F71" s="177">
        <v>0</v>
      </c>
      <c r="G71" s="177"/>
      <c r="H71" s="177">
        <v>292.27</v>
      </c>
      <c r="I71" s="109" t="e">
        <f t="shared" si="4"/>
        <v>#DIV/0!</v>
      </c>
      <c r="J71" s="121" t="e">
        <f t="shared" si="5"/>
        <v>#DIV/0!</v>
      </c>
    </row>
    <row r="72" spans="1:10" s="29" customFormat="1" x14ac:dyDescent="0.25">
      <c r="A72" s="105"/>
      <c r="B72" s="105"/>
      <c r="C72" s="105">
        <v>323</v>
      </c>
      <c r="D72" s="105"/>
      <c r="E72" s="105" t="s">
        <v>140</v>
      </c>
      <c r="F72" s="106">
        <f>SUM(F73+F74+F75+F76+F77+F78+F79+F80)</f>
        <v>13701.18</v>
      </c>
      <c r="G72" s="106">
        <v>61180.14</v>
      </c>
      <c r="H72" s="106">
        <f>SUM(H73+H74+H75+H76+H77+H78+H79+H80)</f>
        <v>14359.380000000001</v>
      </c>
      <c r="I72" s="107">
        <f t="shared" si="4"/>
        <v>104.80396578980789</v>
      </c>
      <c r="J72" s="120">
        <f t="shared" si="5"/>
        <v>23.470655673556813</v>
      </c>
    </row>
    <row r="73" spans="1:10" ht="15" customHeight="1" x14ac:dyDescent="0.25">
      <c r="A73" s="108"/>
      <c r="B73" s="108"/>
      <c r="C73" s="108"/>
      <c r="D73" s="108">
        <v>3231</v>
      </c>
      <c r="E73" s="108" t="s">
        <v>136</v>
      </c>
      <c r="F73" s="177">
        <v>1147.07</v>
      </c>
      <c r="G73" s="177"/>
      <c r="H73" s="177">
        <v>884.62</v>
      </c>
      <c r="I73" s="109">
        <f t="shared" si="4"/>
        <v>77.119966523403107</v>
      </c>
      <c r="J73" s="121" t="e">
        <f t="shared" si="5"/>
        <v>#DIV/0!</v>
      </c>
    </row>
    <row r="74" spans="1:10" ht="15" customHeight="1" x14ac:dyDescent="0.25">
      <c r="A74" s="108"/>
      <c r="B74" s="108"/>
      <c r="C74" s="108"/>
      <c r="D74" s="108">
        <v>3232</v>
      </c>
      <c r="E74" s="108" t="s">
        <v>141</v>
      </c>
      <c r="F74" s="177">
        <v>3448.26</v>
      </c>
      <c r="G74" s="177"/>
      <c r="H74" s="177">
        <v>1504.8</v>
      </c>
      <c r="I74" s="109">
        <f t="shared" ref="I74:I101" si="6">H74/F74*100</f>
        <v>43.639400741243406</v>
      </c>
      <c r="J74" s="121" t="e">
        <f t="shared" ref="J74:J101" si="7">H74/G74*100</f>
        <v>#DIV/0!</v>
      </c>
    </row>
    <row r="75" spans="1:10" ht="13.9" customHeight="1" x14ac:dyDescent="0.25">
      <c r="A75" s="108"/>
      <c r="B75" s="108"/>
      <c r="C75" s="108"/>
      <c r="D75" s="108">
        <v>3234</v>
      </c>
      <c r="E75" s="108" t="s">
        <v>142</v>
      </c>
      <c r="F75" s="177">
        <v>4025.81</v>
      </c>
      <c r="G75" s="177"/>
      <c r="H75" s="177">
        <v>4142.46</v>
      </c>
      <c r="I75" s="109">
        <f t="shared" si="6"/>
        <v>102.89755353581018</v>
      </c>
      <c r="J75" s="121" t="e">
        <f t="shared" si="7"/>
        <v>#DIV/0!</v>
      </c>
    </row>
    <row r="76" spans="1:10" x14ac:dyDescent="0.25">
      <c r="A76" s="108"/>
      <c r="B76" s="108"/>
      <c r="C76" s="108"/>
      <c r="D76" s="108">
        <v>3233</v>
      </c>
      <c r="E76" s="108" t="s">
        <v>242</v>
      </c>
      <c r="F76" s="177">
        <v>85.04</v>
      </c>
      <c r="G76" s="109"/>
      <c r="H76" s="109">
        <v>63.72</v>
      </c>
      <c r="I76" s="109">
        <f t="shared" si="6"/>
        <v>74.929444967074303</v>
      </c>
      <c r="J76" s="121" t="e">
        <f t="shared" si="7"/>
        <v>#DIV/0!</v>
      </c>
    </row>
    <row r="77" spans="1:10" x14ac:dyDescent="0.25">
      <c r="A77" s="108"/>
      <c r="B77" s="108"/>
      <c r="C77" s="108"/>
      <c r="D77" s="108">
        <v>3236</v>
      </c>
      <c r="E77" s="108" t="s">
        <v>144</v>
      </c>
      <c r="F77" s="177">
        <v>1383.46</v>
      </c>
      <c r="G77" s="177"/>
      <c r="H77" s="177">
        <v>884</v>
      </c>
      <c r="I77" s="109">
        <f t="shared" si="6"/>
        <v>63.897763578274756</v>
      </c>
      <c r="J77" s="121" t="e">
        <f t="shared" si="7"/>
        <v>#DIV/0!</v>
      </c>
    </row>
    <row r="78" spans="1:10" x14ac:dyDescent="0.25">
      <c r="A78" s="108"/>
      <c r="B78" s="108"/>
      <c r="C78" s="108"/>
      <c r="D78" s="108">
        <v>3237</v>
      </c>
      <c r="E78" s="108" t="s">
        <v>145</v>
      </c>
      <c r="F78" s="177">
        <v>1551.36</v>
      </c>
      <c r="G78" s="109"/>
      <c r="H78" s="109">
        <v>5196.7700000000004</v>
      </c>
      <c r="I78" s="109">
        <f t="shared" si="6"/>
        <v>334.98156456270635</v>
      </c>
      <c r="J78" s="121" t="e">
        <f t="shared" si="7"/>
        <v>#DIV/0!</v>
      </c>
    </row>
    <row r="79" spans="1:10" x14ac:dyDescent="0.25">
      <c r="A79" s="108"/>
      <c r="B79" s="108"/>
      <c r="C79" s="108"/>
      <c r="D79" s="108">
        <v>3238</v>
      </c>
      <c r="E79" s="108" t="s">
        <v>146</v>
      </c>
      <c r="F79" s="177">
        <v>1457.95</v>
      </c>
      <c r="G79" s="109"/>
      <c r="H79" s="109">
        <v>1152.05</v>
      </c>
      <c r="I79" s="109">
        <f t="shared" si="6"/>
        <v>79.018484858877187</v>
      </c>
      <c r="J79" s="121" t="e">
        <f t="shared" si="7"/>
        <v>#DIV/0!</v>
      </c>
    </row>
    <row r="80" spans="1:10" x14ac:dyDescent="0.25">
      <c r="A80" s="108"/>
      <c r="B80" s="108"/>
      <c r="C80" s="108"/>
      <c r="D80" s="108">
        <v>3239</v>
      </c>
      <c r="E80" s="108" t="s">
        <v>147</v>
      </c>
      <c r="F80" s="177">
        <v>602.23</v>
      </c>
      <c r="G80" s="109"/>
      <c r="H80" s="109">
        <v>530.96</v>
      </c>
      <c r="I80" s="109">
        <f t="shared" si="6"/>
        <v>88.165650997127344</v>
      </c>
      <c r="J80" s="121" t="e">
        <f t="shared" si="7"/>
        <v>#DIV/0!</v>
      </c>
    </row>
    <row r="81" spans="1:10" s="29" customFormat="1" x14ac:dyDescent="0.25">
      <c r="A81" s="105"/>
      <c r="B81" s="105"/>
      <c r="C81" s="105">
        <v>329</v>
      </c>
      <c r="D81" s="105"/>
      <c r="E81" s="105" t="s">
        <v>148</v>
      </c>
      <c r="F81" s="106">
        <v>15248.64</v>
      </c>
      <c r="G81" s="106">
        <v>31226.86</v>
      </c>
      <c r="H81" s="106">
        <f>H82+H83+H84+H85+H86</f>
        <v>3182.0499999999997</v>
      </c>
      <c r="I81" s="107">
        <f t="shared" si="6"/>
        <v>20.867762633257787</v>
      </c>
      <c r="J81" s="120">
        <f t="shared" si="7"/>
        <v>10.190105569372006</v>
      </c>
    </row>
    <row r="82" spans="1:10" x14ac:dyDescent="0.25">
      <c r="A82" s="108"/>
      <c r="B82" s="108"/>
      <c r="C82" s="108"/>
      <c r="D82" s="108">
        <v>3292</v>
      </c>
      <c r="E82" s="108" t="s">
        <v>149</v>
      </c>
      <c r="F82" s="177">
        <v>449.29</v>
      </c>
      <c r="G82" s="109"/>
      <c r="H82" s="109">
        <v>466.91</v>
      </c>
      <c r="I82" s="109">
        <f t="shared" si="6"/>
        <v>103.92174319481849</v>
      </c>
      <c r="J82" s="121" t="e">
        <f t="shared" si="7"/>
        <v>#DIV/0!</v>
      </c>
    </row>
    <row r="83" spans="1:10" x14ac:dyDescent="0.25">
      <c r="A83" s="108"/>
      <c r="B83" s="108"/>
      <c r="C83" s="108"/>
      <c r="D83" s="108">
        <v>3293</v>
      </c>
      <c r="E83" s="108" t="s">
        <v>150</v>
      </c>
      <c r="F83" s="177">
        <v>158.84</v>
      </c>
      <c r="G83" s="109"/>
      <c r="H83" s="109">
        <v>226.98</v>
      </c>
      <c r="I83" s="109">
        <f t="shared" si="6"/>
        <v>142.89851422815411</v>
      </c>
      <c r="J83" s="121" t="e">
        <f t="shared" si="7"/>
        <v>#DIV/0!</v>
      </c>
    </row>
    <row r="84" spans="1:10" x14ac:dyDescent="0.25">
      <c r="A84" s="108"/>
      <c r="B84" s="108"/>
      <c r="C84" s="108"/>
      <c r="D84" s="108">
        <v>3294</v>
      </c>
      <c r="E84" s="108" t="s">
        <v>151</v>
      </c>
      <c r="F84" s="177">
        <v>119.45</v>
      </c>
      <c r="G84" s="177"/>
      <c r="H84" s="177">
        <v>121.36</v>
      </c>
      <c r="I84" s="109">
        <f t="shared" si="6"/>
        <v>101.59899539556298</v>
      </c>
      <c r="J84" s="121" t="e">
        <f t="shared" si="7"/>
        <v>#DIV/0!</v>
      </c>
    </row>
    <row r="85" spans="1:10" x14ac:dyDescent="0.25">
      <c r="A85" s="108"/>
      <c r="B85" s="108"/>
      <c r="C85" s="108"/>
      <c r="D85" s="108">
        <v>3295</v>
      </c>
      <c r="E85" s="108" t="s">
        <v>152</v>
      </c>
      <c r="F85" s="177" t="s">
        <v>244</v>
      </c>
      <c r="G85" s="177"/>
      <c r="H85" s="177">
        <v>1791.7</v>
      </c>
      <c r="I85" s="109">
        <v>82.06</v>
      </c>
      <c r="J85" s="121" t="e">
        <f t="shared" si="7"/>
        <v>#DIV/0!</v>
      </c>
    </row>
    <row r="86" spans="1:10" x14ac:dyDescent="0.25">
      <c r="A86" s="108"/>
      <c r="B86" s="108"/>
      <c r="C86" s="108"/>
      <c r="D86" s="108">
        <v>3299</v>
      </c>
      <c r="E86" s="108" t="s">
        <v>153</v>
      </c>
      <c r="F86" s="177">
        <v>12337.63</v>
      </c>
      <c r="G86" s="177"/>
      <c r="H86" s="177">
        <v>575.1</v>
      </c>
      <c r="I86" s="109">
        <f t="shared" si="6"/>
        <v>4.6613490597464837</v>
      </c>
      <c r="J86" s="121" t="e">
        <f t="shared" si="7"/>
        <v>#DIV/0!</v>
      </c>
    </row>
    <row r="87" spans="1:10" s="28" customFormat="1" x14ac:dyDescent="0.25">
      <c r="A87" s="102"/>
      <c r="B87" s="102">
        <v>34</v>
      </c>
      <c r="C87" s="102"/>
      <c r="D87" s="102"/>
      <c r="E87" s="102" t="s">
        <v>51</v>
      </c>
      <c r="F87" s="104">
        <v>821.69</v>
      </c>
      <c r="G87" s="96">
        <v>664</v>
      </c>
      <c r="H87" s="96">
        <v>677.45</v>
      </c>
      <c r="I87" s="96">
        <f t="shared" si="6"/>
        <v>82.445934598206136</v>
      </c>
      <c r="J87" s="119">
        <f t="shared" si="7"/>
        <v>102.02560240963857</v>
      </c>
    </row>
    <row r="88" spans="1:10" s="29" customFormat="1" x14ac:dyDescent="0.25">
      <c r="A88" s="105"/>
      <c r="B88" s="105"/>
      <c r="C88" s="105">
        <v>343</v>
      </c>
      <c r="D88" s="105"/>
      <c r="E88" s="105" t="s">
        <v>154</v>
      </c>
      <c r="F88" s="106">
        <f>SUM(F89+F90)</f>
        <v>821.69</v>
      </c>
      <c r="G88" s="106"/>
      <c r="H88" s="106">
        <f>SUM(H89+H90)</f>
        <v>677.44999999999993</v>
      </c>
      <c r="I88" s="107">
        <f t="shared" si="6"/>
        <v>82.445934598206122</v>
      </c>
      <c r="J88" s="120" t="e">
        <f t="shared" si="7"/>
        <v>#DIV/0!</v>
      </c>
    </row>
    <row r="89" spans="1:10" x14ac:dyDescent="0.25">
      <c r="A89" s="108"/>
      <c r="B89" s="108"/>
      <c r="C89" s="108"/>
      <c r="D89" s="108">
        <v>3431</v>
      </c>
      <c r="E89" s="108" t="s">
        <v>155</v>
      </c>
      <c r="F89" s="177">
        <v>658.07</v>
      </c>
      <c r="G89" s="177"/>
      <c r="H89" s="177">
        <v>666.31</v>
      </c>
      <c r="I89" s="109">
        <f t="shared" si="6"/>
        <v>101.25214642819151</v>
      </c>
      <c r="J89" s="121" t="e">
        <f t="shared" si="7"/>
        <v>#DIV/0!</v>
      </c>
    </row>
    <row r="90" spans="1:10" x14ac:dyDescent="0.25">
      <c r="A90" s="108"/>
      <c r="B90" s="108"/>
      <c r="C90" s="108"/>
      <c r="D90" s="108">
        <v>3433</v>
      </c>
      <c r="E90" s="108" t="s">
        <v>156</v>
      </c>
      <c r="F90" s="177">
        <v>163.62</v>
      </c>
      <c r="G90" s="109"/>
      <c r="H90" s="109">
        <v>11.14</v>
      </c>
      <c r="I90" s="109">
        <f t="shared" si="6"/>
        <v>6.8084586236401412</v>
      </c>
      <c r="J90" s="121" t="e">
        <f t="shared" si="7"/>
        <v>#DIV/0!</v>
      </c>
    </row>
    <row r="91" spans="1:10" s="28" customFormat="1" ht="22.5" x14ac:dyDescent="0.25">
      <c r="A91" s="102"/>
      <c r="B91" s="102">
        <v>37</v>
      </c>
      <c r="C91" s="102"/>
      <c r="D91" s="102"/>
      <c r="E91" s="110" t="s">
        <v>82</v>
      </c>
      <c r="F91" s="111">
        <v>0</v>
      </c>
      <c r="G91" s="96">
        <v>19910</v>
      </c>
      <c r="H91" s="96">
        <v>893.72</v>
      </c>
      <c r="I91" s="96" t="e">
        <f t="shared" si="6"/>
        <v>#DIV/0!</v>
      </c>
      <c r="J91" s="119">
        <f t="shared" si="7"/>
        <v>4.4887995981918634</v>
      </c>
    </row>
    <row r="92" spans="1:10" s="29" customFormat="1" x14ac:dyDescent="0.25">
      <c r="A92" s="105"/>
      <c r="B92" s="105"/>
      <c r="C92" s="105">
        <v>372</v>
      </c>
      <c r="D92" s="105"/>
      <c r="E92" s="184" t="s">
        <v>157</v>
      </c>
      <c r="F92" s="185">
        <v>0</v>
      </c>
      <c r="G92" s="107"/>
      <c r="H92" s="107">
        <v>893.72</v>
      </c>
      <c r="I92" s="107" t="e">
        <f t="shared" si="6"/>
        <v>#DIV/0!</v>
      </c>
      <c r="J92" s="120" t="e">
        <f t="shared" si="7"/>
        <v>#DIV/0!</v>
      </c>
    </row>
    <row r="93" spans="1:10" x14ac:dyDescent="0.25">
      <c r="A93" s="108"/>
      <c r="B93" s="108"/>
      <c r="C93" s="108"/>
      <c r="D93" s="108">
        <v>3722</v>
      </c>
      <c r="E93" s="180" t="s">
        <v>158</v>
      </c>
      <c r="F93" s="181">
        <v>107.7</v>
      </c>
      <c r="G93" s="109"/>
      <c r="H93" s="109">
        <v>893.72</v>
      </c>
      <c r="I93" s="109">
        <f t="shared" si="6"/>
        <v>829.82358402971204</v>
      </c>
      <c r="J93" s="121" t="e">
        <f t="shared" si="7"/>
        <v>#DIV/0!</v>
      </c>
    </row>
    <row r="94" spans="1:10" s="28" customFormat="1" x14ac:dyDescent="0.25">
      <c r="A94" s="102"/>
      <c r="B94" s="102">
        <v>38</v>
      </c>
      <c r="C94" s="102"/>
      <c r="D94" s="102"/>
      <c r="E94" s="110" t="s">
        <v>195</v>
      </c>
      <c r="F94" s="111">
        <v>0</v>
      </c>
      <c r="G94" s="96">
        <v>0</v>
      </c>
      <c r="H94" s="96">
        <v>665.69</v>
      </c>
      <c r="I94" s="96" t="e">
        <f t="shared" si="6"/>
        <v>#DIV/0!</v>
      </c>
      <c r="J94" s="121" t="e">
        <f t="shared" si="7"/>
        <v>#DIV/0!</v>
      </c>
    </row>
    <row r="95" spans="1:10" s="29" customFormat="1" x14ac:dyDescent="0.25">
      <c r="A95" s="105"/>
      <c r="B95" s="105"/>
      <c r="C95" s="105">
        <v>381</v>
      </c>
      <c r="D95" s="105"/>
      <c r="E95" s="184" t="s">
        <v>113</v>
      </c>
      <c r="F95" s="185">
        <v>0</v>
      </c>
      <c r="G95" s="107"/>
      <c r="H95" s="107">
        <v>665.69</v>
      </c>
      <c r="I95" s="107" t="e">
        <f t="shared" si="6"/>
        <v>#DIV/0!</v>
      </c>
      <c r="J95" s="120" t="e">
        <f t="shared" si="7"/>
        <v>#DIV/0!</v>
      </c>
    </row>
    <row r="96" spans="1:10" x14ac:dyDescent="0.25">
      <c r="A96" s="108"/>
      <c r="B96" s="108"/>
      <c r="C96" s="108"/>
      <c r="D96" s="108">
        <v>3812</v>
      </c>
      <c r="E96" s="180" t="s">
        <v>196</v>
      </c>
      <c r="F96" s="181">
        <v>0</v>
      </c>
      <c r="G96" s="109"/>
      <c r="H96" s="109">
        <v>665.69</v>
      </c>
      <c r="I96" s="109" t="e">
        <f t="shared" si="6"/>
        <v>#DIV/0!</v>
      </c>
      <c r="J96" s="121" t="e">
        <f t="shared" si="7"/>
        <v>#DIV/0!</v>
      </c>
    </row>
    <row r="97" spans="1:10" s="28" customFormat="1" x14ac:dyDescent="0.25">
      <c r="A97" s="124">
        <v>4</v>
      </c>
      <c r="B97" s="124"/>
      <c r="C97" s="102"/>
      <c r="D97" s="124"/>
      <c r="E97" s="125" t="s">
        <v>20</v>
      </c>
      <c r="F97" s="95">
        <f>F98</f>
        <v>3193.31</v>
      </c>
      <c r="G97" s="95">
        <f t="shared" ref="G97:H97" si="8">G98</f>
        <v>16850</v>
      </c>
      <c r="H97" s="95">
        <f t="shared" si="8"/>
        <v>5856.13</v>
      </c>
      <c r="I97" s="96">
        <f t="shared" si="6"/>
        <v>183.38745690208594</v>
      </c>
      <c r="J97" s="119">
        <f t="shared" si="7"/>
        <v>34.754480712166178</v>
      </c>
    </row>
    <row r="98" spans="1:10" s="28" customFormat="1" ht="20.45" customHeight="1" x14ac:dyDescent="0.25">
      <c r="A98" s="94"/>
      <c r="B98" s="94">
        <v>42</v>
      </c>
      <c r="C98" s="105"/>
      <c r="D98" s="94"/>
      <c r="E98" s="125" t="s">
        <v>42</v>
      </c>
      <c r="F98" s="95">
        <f>F99+F102</f>
        <v>3193.31</v>
      </c>
      <c r="G98" s="95">
        <v>16850</v>
      </c>
      <c r="H98" s="95">
        <f>H99+H102</f>
        <v>5856.13</v>
      </c>
      <c r="I98" s="96">
        <f t="shared" si="6"/>
        <v>183.38745690208594</v>
      </c>
      <c r="J98" s="119">
        <f t="shared" si="7"/>
        <v>34.754480712166178</v>
      </c>
    </row>
    <row r="99" spans="1:10" s="29" customFormat="1" ht="15" customHeight="1" x14ac:dyDescent="0.25">
      <c r="A99" s="117"/>
      <c r="B99" s="117"/>
      <c r="C99" s="105">
        <v>422</v>
      </c>
      <c r="D99" s="117"/>
      <c r="E99" s="186" t="s">
        <v>159</v>
      </c>
      <c r="F99" s="118">
        <f>F100+F101</f>
        <v>3193.31</v>
      </c>
      <c r="G99" s="118">
        <v>16850</v>
      </c>
      <c r="H99" s="118">
        <f>H100+H101</f>
        <v>5856.13</v>
      </c>
      <c r="I99" s="107">
        <f t="shared" si="6"/>
        <v>183.38745690208594</v>
      </c>
      <c r="J99" s="120">
        <f t="shared" si="7"/>
        <v>34.754480712166178</v>
      </c>
    </row>
    <row r="100" spans="1:10" ht="14.45" customHeight="1" x14ac:dyDescent="0.25">
      <c r="A100" s="178"/>
      <c r="B100" s="178"/>
      <c r="C100" s="108"/>
      <c r="D100" s="178">
        <v>4221</v>
      </c>
      <c r="E100" s="182" t="s">
        <v>160</v>
      </c>
      <c r="F100" s="179">
        <v>0</v>
      </c>
      <c r="G100" s="179">
        <v>5300</v>
      </c>
      <c r="H100" s="179">
        <v>5856.13</v>
      </c>
      <c r="I100" s="109" t="e">
        <f t="shared" si="6"/>
        <v>#DIV/0!</v>
      </c>
      <c r="J100" s="121">
        <f t="shared" si="7"/>
        <v>110.49301886792453</v>
      </c>
    </row>
    <row r="101" spans="1:10" x14ac:dyDescent="0.25">
      <c r="A101" s="178"/>
      <c r="B101" s="178"/>
      <c r="C101" s="178"/>
      <c r="D101" s="178">
        <v>4227</v>
      </c>
      <c r="E101" s="182" t="s">
        <v>162</v>
      </c>
      <c r="F101" s="179">
        <v>3193.31</v>
      </c>
      <c r="G101" s="179">
        <v>7300</v>
      </c>
      <c r="H101" s="179">
        <v>0</v>
      </c>
      <c r="I101" s="109">
        <f t="shared" si="6"/>
        <v>0</v>
      </c>
      <c r="J101" s="121">
        <f t="shared" si="7"/>
        <v>0</v>
      </c>
    </row>
    <row r="102" spans="1:10" s="29" customFormat="1" x14ac:dyDescent="0.25">
      <c r="A102" s="117"/>
      <c r="B102" s="117"/>
      <c r="C102" s="117">
        <v>424</v>
      </c>
      <c r="D102" s="117"/>
      <c r="E102" s="186" t="s">
        <v>163</v>
      </c>
      <c r="F102" s="118">
        <f>F103</f>
        <v>0</v>
      </c>
      <c r="G102" s="118"/>
      <c r="H102" s="118">
        <v>0</v>
      </c>
      <c r="I102" s="107" t="e">
        <f t="shared" ref="I102:I104" si="9">H102/F102*100</f>
        <v>#DIV/0!</v>
      </c>
      <c r="J102" s="120" t="e">
        <f t="shared" ref="J102:J104" si="10">H102/G102*100</f>
        <v>#DIV/0!</v>
      </c>
    </row>
    <row r="103" spans="1:10" x14ac:dyDescent="0.25">
      <c r="A103" s="178"/>
      <c r="B103" s="178"/>
      <c r="C103" s="178"/>
      <c r="D103" s="178">
        <v>4241</v>
      </c>
      <c r="E103" s="182" t="s">
        <v>163</v>
      </c>
      <c r="F103" s="179">
        <v>0</v>
      </c>
      <c r="G103" s="179">
        <v>4250</v>
      </c>
      <c r="H103" s="179">
        <v>0</v>
      </c>
      <c r="I103" s="109" t="e">
        <f t="shared" si="9"/>
        <v>#DIV/0!</v>
      </c>
      <c r="J103" s="121">
        <f t="shared" si="10"/>
        <v>0</v>
      </c>
    </row>
    <row r="104" spans="1:10" s="29" customFormat="1" x14ac:dyDescent="0.25">
      <c r="A104" s="117"/>
      <c r="B104" s="117"/>
      <c r="C104" s="117"/>
      <c r="D104" s="117"/>
      <c r="E104" s="105" t="s">
        <v>23</v>
      </c>
      <c r="F104" s="106">
        <v>562100.26</v>
      </c>
      <c r="G104" s="106">
        <f>G50+G97</f>
        <v>1296766</v>
      </c>
      <c r="H104" s="106">
        <f>H50+H97</f>
        <v>652280.1</v>
      </c>
      <c r="I104" s="96">
        <f t="shared" si="9"/>
        <v>116.0433727605819</v>
      </c>
      <c r="J104" s="119">
        <f t="shared" si="10"/>
        <v>50.300524535652535</v>
      </c>
    </row>
    <row r="105" spans="1:10" x14ac:dyDescent="0.25">
      <c r="C105" s="61"/>
    </row>
    <row r="106" spans="1:10" x14ac:dyDescent="0.25">
      <c r="C106" s="61"/>
    </row>
  </sheetData>
  <mergeCells count="5">
    <mergeCell ref="A3:I3"/>
    <mergeCell ref="A5:I5"/>
    <mergeCell ref="A7:I7"/>
    <mergeCell ref="A47:I47"/>
    <mergeCell ref="A1:M1"/>
  </mergeCells>
  <pageMargins left="0.7" right="0.7" top="0.75" bottom="0.75" header="0.3" footer="0.3"/>
  <pageSetup paperSize="9" scale="92" fitToHeight="0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272"/>
  <sheetViews>
    <sheetView topLeftCell="B52" workbookViewId="0">
      <selection activeCell="P248" sqref="P248"/>
    </sheetView>
  </sheetViews>
  <sheetFormatPr defaultRowHeight="15" x14ac:dyDescent="0.25"/>
  <cols>
    <col min="1" max="1" width="4.7109375" customWidth="1"/>
    <col min="2" max="2" width="5" customWidth="1"/>
    <col min="3" max="3" width="5.42578125" customWidth="1"/>
    <col min="4" max="4" width="5.5703125" customWidth="1"/>
    <col min="5" max="5" width="4.7109375" customWidth="1"/>
    <col min="6" max="6" width="37" customWidth="1"/>
    <col min="7" max="7" width="15" customWidth="1"/>
    <col min="8" max="8" width="13.7109375" style="41" customWidth="1"/>
    <col min="9" max="9" width="15.140625" style="41" customWidth="1"/>
    <col min="10" max="10" width="7.7109375" style="41" customWidth="1"/>
    <col min="11" max="11" width="7.7109375" customWidth="1"/>
  </cols>
  <sheetData>
    <row r="1" spans="1:13" ht="46.5" customHeight="1" x14ac:dyDescent="0.25">
      <c r="A1" s="228" t="s">
        <v>248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</row>
    <row r="2" spans="1:13" ht="18" customHeight="1" x14ac:dyDescent="0.25">
      <c r="A2" s="3"/>
      <c r="B2" s="3"/>
      <c r="C2" s="3"/>
      <c r="D2" s="3"/>
      <c r="E2" s="3"/>
      <c r="F2" s="3"/>
      <c r="G2" s="3"/>
      <c r="H2" s="31"/>
      <c r="I2" s="31"/>
      <c r="J2" s="90"/>
    </row>
    <row r="3" spans="1:13" ht="15.75" x14ac:dyDescent="0.25">
      <c r="A3" s="228" t="s">
        <v>27</v>
      </c>
      <c r="B3" s="228"/>
      <c r="C3" s="228"/>
      <c r="D3" s="228"/>
      <c r="E3" s="228"/>
      <c r="F3" s="228"/>
      <c r="G3" s="228"/>
      <c r="H3" s="228"/>
      <c r="I3" s="245"/>
      <c r="J3" s="245"/>
    </row>
    <row r="4" spans="1:13" ht="18" x14ac:dyDescent="0.25">
      <c r="A4" s="3"/>
      <c r="B4" s="3"/>
      <c r="C4" s="3"/>
      <c r="D4" s="3"/>
      <c r="E4" s="3"/>
      <c r="F4" s="3"/>
      <c r="G4" s="3"/>
      <c r="H4" s="31"/>
      <c r="I4" s="42"/>
      <c r="J4" s="91"/>
    </row>
    <row r="5" spans="1:13" ht="18" customHeight="1" x14ac:dyDescent="0.25">
      <c r="A5" s="228" t="s">
        <v>11</v>
      </c>
      <c r="B5" s="229"/>
      <c r="C5" s="229"/>
      <c r="D5" s="229"/>
      <c r="E5" s="229"/>
      <c r="F5" s="229"/>
      <c r="G5" s="229"/>
      <c r="H5" s="229"/>
      <c r="I5" s="229"/>
      <c r="J5" s="229"/>
    </row>
    <row r="6" spans="1:13" ht="18" x14ac:dyDescent="0.25">
      <c r="A6" s="3"/>
      <c r="B6" s="3"/>
      <c r="C6" s="3"/>
      <c r="D6" s="3"/>
      <c r="E6" s="3"/>
      <c r="F6" s="3"/>
      <c r="G6" s="3"/>
      <c r="H6" s="31"/>
      <c r="I6" s="42"/>
      <c r="J6" s="91"/>
    </row>
    <row r="7" spans="1:13" ht="15.75" x14ac:dyDescent="0.25">
      <c r="A7" s="228" t="s">
        <v>223</v>
      </c>
      <c r="B7" s="248"/>
      <c r="C7" s="248"/>
      <c r="D7" s="248"/>
      <c r="E7" s="248"/>
      <c r="F7" s="248"/>
      <c r="G7" s="248"/>
      <c r="H7" s="248"/>
      <c r="I7" s="248"/>
      <c r="J7" s="248"/>
    </row>
    <row r="8" spans="1:13" ht="18" x14ac:dyDescent="0.25">
      <c r="A8" s="3"/>
      <c r="B8" s="3"/>
      <c r="C8" s="3"/>
      <c r="D8" s="3"/>
      <c r="E8" s="3"/>
      <c r="F8" s="3"/>
      <c r="G8" s="3"/>
      <c r="H8" s="31"/>
      <c r="I8" s="42"/>
      <c r="J8" s="91"/>
    </row>
    <row r="9" spans="1:13" s="60" customFormat="1" ht="38.450000000000003" customHeight="1" x14ac:dyDescent="0.15">
      <c r="A9" s="57" t="s">
        <v>12</v>
      </c>
      <c r="B9" s="58" t="s">
        <v>13</v>
      </c>
      <c r="C9" s="58" t="s">
        <v>101</v>
      </c>
      <c r="D9" s="58" t="s">
        <v>102</v>
      </c>
      <c r="E9" s="58" t="s">
        <v>14</v>
      </c>
      <c r="F9" s="62" t="s">
        <v>10</v>
      </c>
      <c r="G9" s="62" t="s">
        <v>205</v>
      </c>
      <c r="H9" s="63" t="s">
        <v>38</v>
      </c>
      <c r="I9" s="63" t="s">
        <v>99</v>
      </c>
      <c r="J9" s="92" t="s">
        <v>207</v>
      </c>
      <c r="K9" s="59" t="s">
        <v>206</v>
      </c>
    </row>
    <row r="10" spans="1:13" s="60" customFormat="1" ht="10.15" customHeight="1" x14ac:dyDescent="0.2">
      <c r="A10" s="57"/>
      <c r="B10" s="58"/>
      <c r="C10" s="58"/>
      <c r="D10" s="58"/>
      <c r="E10" s="58"/>
      <c r="F10" s="62"/>
      <c r="G10" s="62">
        <v>1</v>
      </c>
      <c r="H10" s="86">
        <v>2</v>
      </c>
      <c r="I10" s="86">
        <v>3</v>
      </c>
      <c r="J10" s="93">
        <v>4</v>
      </c>
      <c r="K10" s="86">
        <v>5</v>
      </c>
    </row>
    <row r="11" spans="1:13" ht="15.75" customHeight="1" x14ac:dyDescent="0.25">
      <c r="A11" s="94">
        <v>6</v>
      </c>
      <c r="B11" s="94"/>
      <c r="C11" s="94"/>
      <c r="D11" s="94"/>
      <c r="E11" s="94"/>
      <c r="F11" s="94" t="s">
        <v>15</v>
      </c>
      <c r="G11" s="95">
        <f>G12+G22+G26+G30+G41</f>
        <v>557253.07999999996</v>
      </c>
      <c r="H11" s="95">
        <f>H12+H22+H26+H30+H41</f>
        <v>1281506</v>
      </c>
      <c r="I11" s="95">
        <f t="shared" ref="I11" si="0">I12+I22+I26+I30+I41</f>
        <v>659973.71999999986</v>
      </c>
      <c r="J11" s="96">
        <f>I11/G11*100</f>
        <v>118.43339116223457</v>
      </c>
      <c r="K11" s="119">
        <f>I11/H11*100</f>
        <v>51.499854077936412</v>
      </c>
    </row>
    <row r="12" spans="1:13" s="28" customFormat="1" ht="22.5" x14ac:dyDescent="0.25">
      <c r="A12" s="94"/>
      <c r="B12" s="94">
        <v>63</v>
      </c>
      <c r="C12" s="94"/>
      <c r="D12" s="94"/>
      <c r="E12" s="94"/>
      <c r="F12" s="94" t="s">
        <v>39</v>
      </c>
      <c r="G12" s="95">
        <f>G13+G19</f>
        <v>472673.92</v>
      </c>
      <c r="H12" s="95">
        <f>H13+H19</f>
        <v>1123110</v>
      </c>
      <c r="I12" s="95">
        <f t="shared" ref="I12" si="1">I13+I19</f>
        <v>579658.44999999995</v>
      </c>
      <c r="J12" s="96">
        <f t="shared" ref="J12:J61" si="2">I12/G12*100</f>
        <v>122.63389738109518</v>
      </c>
      <c r="K12" s="119">
        <f t="shared" ref="K12:K61" si="3">I12/H12*100</f>
        <v>51.611903553525472</v>
      </c>
    </row>
    <row r="13" spans="1:13" s="28" customFormat="1" x14ac:dyDescent="0.25">
      <c r="A13" s="94"/>
      <c r="B13" s="94"/>
      <c r="C13" s="94">
        <v>636</v>
      </c>
      <c r="D13" s="94"/>
      <c r="E13" s="94"/>
      <c r="F13" s="94" t="s">
        <v>103</v>
      </c>
      <c r="G13" s="95">
        <f>G14+G17</f>
        <v>472673.92</v>
      </c>
      <c r="H13" s="95">
        <f>H14+H17</f>
        <v>1123110</v>
      </c>
      <c r="I13" s="95">
        <f t="shared" ref="I13" si="4">I14+I17</f>
        <v>577010.63</v>
      </c>
      <c r="J13" s="96">
        <f t="shared" si="2"/>
        <v>122.0737183892016</v>
      </c>
      <c r="K13" s="119">
        <f t="shared" si="3"/>
        <v>51.376145702558077</v>
      </c>
    </row>
    <row r="14" spans="1:13" s="28" customFormat="1" ht="13.15" customHeight="1" x14ac:dyDescent="0.25">
      <c r="A14" s="94"/>
      <c r="B14" s="94"/>
      <c r="C14" s="94"/>
      <c r="D14" s="94">
        <v>6361</v>
      </c>
      <c r="E14" s="94"/>
      <c r="F14" s="94" t="s">
        <v>104</v>
      </c>
      <c r="G14" s="95">
        <f>SUM(G15+G16)</f>
        <v>472673.92</v>
      </c>
      <c r="H14" s="95">
        <f>SUM(H15+H16)</f>
        <v>1119130</v>
      </c>
      <c r="I14" s="95">
        <f t="shared" ref="I14" si="5">SUM(I15+I16)</f>
        <v>577010.63</v>
      </c>
      <c r="J14" s="96">
        <f t="shared" si="2"/>
        <v>122.0737183892016</v>
      </c>
      <c r="K14" s="119">
        <f t="shared" si="3"/>
        <v>51.558856433122159</v>
      </c>
    </row>
    <row r="15" spans="1:13" s="27" customFormat="1" x14ac:dyDescent="0.25">
      <c r="A15" s="97"/>
      <c r="B15" s="97"/>
      <c r="C15" s="97"/>
      <c r="D15" s="97"/>
      <c r="E15" s="98" t="s">
        <v>76</v>
      </c>
      <c r="F15" s="97" t="s">
        <v>50</v>
      </c>
      <c r="G15" s="99">
        <v>461382.26</v>
      </c>
      <c r="H15" s="100">
        <v>1045070</v>
      </c>
      <c r="I15" s="100">
        <v>563169.27</v>
      </c>
      <c r="J15" s="100">
        <f t="shared" si="2"/>
        <v>122.0613185257708</v>
      </c>
      <c r="K15" s="120">
        <f t="shared" si="3"/>
        <v>53.888186437272147</v>
      </c>
    </row>
    <row r="16" spans="1:13" s="27" customFormat="1" x14ac:dyDescent="0.25">
      <c r="A16" s="97"/>
      <c r="B16" s="97"/>
      <c r="C16" s="97"/>
      <c r="D16" s="97"/>
      <c r="E16" s="101" t="s">
        <v>75</v>
      </c>
      <c r="F16" s="97" t="s">
        <v>246</v>
      </c>
      <c r="G16" s="99">
        <v>11291.66</v>
      </c>
      <c r="H16" s="100">
        <v>74060</v>
      </c>
      <c r="I16" s="100">
        <v>13841.36</v>
      </c>
      <c r="J16" s="100">
        <f t="shared" si="2"/>
        <v>122.58038233528109</v>
      </c>
      <c r="K16" s="120">
        <f t="shared" si="3"/>
        <v>18.68938698352687</v>
      </c>
    </row>
    <row r="17" spans="1:11" s="28" customFormat="1" x14ac:dyDescent="0.25">
      <c r="A17" s="102"/>
      <c r="B17" s="102"/>
      <c r="C17" s="102"/>
      <c r="D17" s="102">
        <v>6362</v>
      </c>
      <c r="E17" s="103"/>
      <c r="F17" s="102" t="s">
        <v>188</v>
      </c>
      <c r="G17" s="104">
        <v>0</v>
      </c>
      <c r="H17" s="96">
        <v>3980</v>
      </c>
      <c r="I17" s="96">
        <v>0</v>
      </c>
      <c r="J17" s="96" t="e">
        <f t="shared" si="2"/>
        <v>#DIV/0!</v>
      </c>
      <c r="K17" s="119">
        <f t="shared" si="3"/>
        <v>0</v>
      </c>
    </row>
    <row r="18" spans="1:11" s="27" customFormat="1" x14ac:dyDescent="0.25">
      <c r="A18" s="97"/>
      <c r="B18" s="97"/>
      <c r="C18" s="97"/>
      <c r="D18" s="97"/>
      <c r="E18" s="101" t="s">
        <v>76</v>
      </c>
      <c r="F18" s="97" t="s">
        <v>50</v>
      </c>
      <c r="G18" s="99">
        <v>0</v>
      </c>
      <c r="H18" s="100">
        <v>3980</v>
      </c>
      <c r="I18" s="100">
        <v>0</v>
      </c>
      <c r="J18" s="109" t="e">
        <f t="shared" si="2"/>
        <v>#DIV/0!</v>
      </c>
      <c r="K18" s="121">
        <f t="shared" si="3"/>
        <v>0</v>
      </c>
    </row>
    <row r="19" spans="1:11" s="28" customFormat="1" x14ac:dyDescent="0.25">
      <c r="A19" s="102"/>
      <c r="B19" s="102"/>
      <c r="C19" s="102">
        <v>639</v>
      </c>
      <c r="D19" s="102"/>
      <c r="E19" s="103"/>
      <c r="F19" s="102" t="s">
        <v>105</v>
      </c>
      <c r="G19" s="104">
        <v>0</v>
      </c>
      <c r="H19" s="96">
        <v>0</v>
      </c>
      <c r="I19" s="96">
        <v>2647.82</v>
      </c>
      <c r="J19" s="96" t="e">
        <f t="shared" si="2"/>
        <v>#DIV/0!</v>
      </c>
      <c r="K19" s="119" t="e">
        <f t="shared" si="3"/>
        <v>#DIV/0!</v>
      </c>
    </row>
    <row r="20" spans="1:11" s="28" customFormat="1" x14ac:dyDescent="0.25">
      <c r="A20" s="102"/>
      <c r="B20" s="102"/>
      <c r="C20" s="102"/>
      <c r="D20" s="102">
        <v>6392</v>
      </c>
      <c r="E20" s="103"/>
      <c r="F20" s="102" t="s">
        <v>106</v>
      </c>
      <c r="G20" s="104">
        <v>0</v>
      </c>
      <c r="H20" s="96">
        <v>0</v>
      </c>
      <c r="I20" s="96">
        <v>2647.82</v>
      </c>
      <c r="J20" s="96" t="e">
        <f t="shared" si="2"/>
        <v>#DIV/0!</v>
      </c>
      <c r="K20" s="119" t="e">
        <f t="shared" si="3"/>
        <v>#DIV/0!</v>
      </c>
    </row>
    <row r="21" spans="1:11" s="27" customFormat="1" x14ac:dyDescent="0.25">
      <c r="A21" s="97"/>
      <c r="B21" s="97"/>
      <c r="C21" s="97"/>
      <c r="D21" s="97"/>
      <c r="E21" s="101" t="s">
        <v>81</v>
      </c>
      <c r="F21" s="97" t="s">
        <v>83</v>
      </c>
      <c r="G21" s="99">
        <v>0</v>
      </c>
      <c r="H21" s="100">
        <v>0</v>
      </c>
      <c r="I21" s="100">
        <v>2647.82</v>
      </c>
      <c r="J21" s="100" t="e">
        <f t="shared" si="2"/>
        <v>#DIV/0!</v>
      </c>
      <c r="K21" s="120" t="e">
        <f t="shared" si="3"/>
        <v>#DIV/0!</v>
      </c>
    </row>
    <row r="22" spans="1:11" s="28" customFormat="1" x14ac:dyDescent="0.25">
      <c r="A22" s="102"/>
      <c r="B22" s="102">
        <v>64</v>
      </c>
      <c r="C22" s="102"/>
      <c r="D22" s="102"/>
      <c r="E22" s="105"/>
      <c r="F22" s="102" t="s">
        <v>45</v>
      </c>
      <c r="G22" s="104">
        <v>0.01</v>
      </c>
      <c r="H22" s="96">
        <v>0</v>
      </c>
      <c r="I22" s="96">
        <v>0</v>
      </c>
      <c r="J22" s="96">
        <f t="shared" si="2"/>
        <v>0</v>
      </c>
      <c r="K22" s="119" t="e">
        <f t="shared" si="3"/>
        <v>#DIV/0!</v>
      </c>
    </row>
    <row r="23" spans="1:11" s="28" customFormat="1" x14ac:dyDescent="0.25">
      <c r="A23" s="102"/>
      <c r="B23" s="102"/>
      <c r="C23" s="102">
        <v>641</v>
      </c>
      <c r="D23" s="102"/>
      <c r="E23" s="105"/>
      <c r="F23" s="102" t="s">
        <v>107</v>
      </c>
      <c r="G23" s="104">
        <v>0.01</v>
      </c>
      <c r="H23" s="96">
        <v>0</v>
      </c>
      <c r="I23" s="96">
        <v>0</v>
      </c>
      <c r="J23" s="96">
        <f t="shared" si="2"/>
        <v>0</v>
      </c>
      <c r="K23" s="119" t="e">
        <f t="shared" si="3"/>
        <v>#DIV/0!</v>
      </c>
    </row>
    <row r="24" spans="1:11" s="28" customFormat="1" x14ac:dyDescent="0.25">
      <c r="A24" s="102"/>
      <c r="B24" s="102"/>
      <c r="C24" s="102"/>
      <c r="D24" s="102">
        <v>6413</v>
      </c>
      <c r="E24" s="105"/>
      <c r="F24" s="102" t="s">
        <v>108</v>
      </c>
      <c r="G24" s="104">
        <v>0.01</v>
      </c>
      <c r="H24" s="96">
        <v>0</v>
      </c>
      <c r="I24" s="96">
        <v>0</v>
      </c>
      <c r="J24" s="96">
        <f t="shared" si="2"/>
        <v>0</v>
      </c>
      <c r="K24" s="119" t="e">
        <f t="shared" si="3"/>
        <v>#DIV/0!</v>
      </c>
    </row>
    <row r="25" spans="1:11" s="27" customFormat="1" ht="13.15" customHeight="1" x14ac:dyDescent="0.25">
      <c r="A25" s="97"/>
      <c r="B25" s="97"/>
      <c r="C25" s="97"/>
      <c r="D25" s="97"/>
      <c r="E25" s="98" t="s">
        <v>77</v>
      </c>
      <c r="F25" s="97" t="s">
        <v>41</v>
      </c>
      <c r="G25" s="99">
        <v>0.01</v>
      </c>
      <c r="H25" s="100">
        <v>0</v>
      </c>
      <c r="I25" s="100">
        <v>0</v>
      </c>
      <c r="J25" s="100">
        <f t="shared" si="2"/>
        <v>0</v>
      </c>
      <c r="K25" s="120" t="e">
        <f t="shared" si="3"/>
        <v>#DIV/0!</v>
      </c>
    </row>
    <row r="26" spans="1:11" s="28" customFormat="1" x14ac:dyDescent="0.25">
      <c r="A26" s="102"/>
      <c r="B26" s="102">
        <v>65</v>
      </c>
      <c r="C26" s="102"/>
      <c r="D26" s="102"/>
      <c r="E26" s="105"/>
      <c r="F26" s="110" t="s">
        <v>47</v>
      </c>
      <c r="G26" s="111">
        <f>G27</f>
        <v>33105.910000000003</v>
      </c>
      <c r="H26" s="111">
        <f>H27</f>
        <v>73930</v>
      </c>
      <c r="I26" s="111">
        <f t="shared" ref="I26" si="6">I27</f>
        <v>16839</v>
      </c>
      <c r="J26" s="96">
        <f t="shared" si="2"/>
        <v>50.864030017601081</v>
      </c>
      <c r="K26" s="119">
        <f t="shared" si="3"/>
        <v>22.776951170025701</v>
      </c>
    </row>
    <row r="27" spans="1:11" s="28" customFormat="1" x14ac:dyDescent="0.25">
      <c r="A27" s="102"/>
      <c r="B27" s="102"/>
      <c r="C27" s="102">
        <v>652</v>
      </c>
      <c r="D27" s="102"/>
      <c r="E27" s="105"/>
      <c r="F27" s="110" t="s">
        <v>47</v>
      </c>
      <c r="G27" s="111">
        <f>G28</f>
        <v>33105.910000000003</v>
      </c>
      <c r="H27" s="111">
        <v>73930</v>
      </c>
      <c r="I27" s="111">
        <f t="shared" ref="I27" si="7">I28</f>
        <v>16839</v>
      </c>
      <c r="J27" s="96">
        <f t="shared" si="2"/>
        <v>50.864030017601081</v>
      </c>
      <c r="K27" s="119">
        <f t="shared" si="3"/>
        <v>22.776951170025701</v>
      </c>
    </row>
    <row r="28" spans="1:11" s="28" customFormat="1" x14ac:dyDescent="0.25">
      <c r="A28" s="102"/>
      <c r="B28" s="102"/>
      <c r="C28" s="102"/>
      <c r="D28" s="102">
        <v>6526</v>
      </c>
      <c r="E28" s="105"/>
      <c r="F28" s="110" t="s">
        <v>109</v>
      </c>
      <c r="G28" s="111">
        <v>33105.910000000003</v>
      </c>
      <c r="H28" s="96">
        <v>73930</v>
      </c>
      <c r="I28" s="96">
        <v>16839</v>
      </c>
      <c r="J28" s="96">
        <f t="shared" si="2"/>
        <v>50.864030017601081</v>
      </c>
      <c r="K28" s="119">
        <f t="shared" si="3"/>
        <v>22.776951170025701</v>
      </c>
    </row>
    <row r="29" spans="1:11" s="27" customFormat="1" ht="13.15" customHeight="1" x14ac:dyDescent="0.25">
      <c r="A29" s="97"/>
      <c r="B29" s="97"/>
      <c r="C29" s="97"/>
      <c r="D29" s="97"/>
      <c r="E29" s="112" t="s">
        <v>77</v>
      </c>
      <c r="F29" s="113" t="s">
        <v>41</v>
      </c>
      <c r="G29" s="114">
        <v>33105.910000000003</v>
      </c>
      <c r="H29" s="100">
        <v>73930</v>
      </c>
      <c r="I29" s="100">
        <v>16839</v>
      </c>
      <c r="J29" s="100">
        <f t="shared" si="2"/>
        <v>50.864030017601081</v>
      </c>
      <c r="K29" s="120">
        <f t="shared" si="3"/>
        <v>22.776951170025701</v>
      </c>
    </row>
    <row r="30" spans="1:11" s="28" customFormat="1" ht="13.15" customHeight="1" x14ac:dyDescent="0.25">
      <c r="A30" s="102"/>
      <c r="B30" s="102">
        <v>66</v>
      </c>
      <c r="C30" s="102"/>
      <c r="D30" s="102"/>
      <c r="E30" s="105"/>
      <c r="F30" s="110" t="s">
        <v>48</v>
      </c>
      <c r="G30" s="111">
        <v>1944.39</v>
      </c>
      <c r="H30" s="111">
        <v>1800</v>
      </c>
      <c r="I30" s="111">
        <v>4608.9399999999996</v>
      </c>
      <c r="J30" s="96">
        <f t="shared" si="2"/>
        <v>237.03783705943761</v>
      </c>
      <c r="K30" s="119">
        <f t="shared" si="3"/>
        <v>256.05222222222221</v>
      </c>
    </row>
    <row r="31" spans="1:11" s="28" customFormat="1" ht="13.15" customHeight="1" x14ac:dyDescent="0.25">
      <c r="A31" s="102"/>
      <c r="B31" s="102"/>
      <c r="C31" s="102">
        <v>661</v>
      </c>
      <c r="D31" s="102"/>
      <c r="E31" s="105"/>
      <c r="F31" s="110" t="s">
        <v>189</v>
      </c>
      <c r="G31" s="111">
        <f>G32+G34</f>
        <v>192.452</v>
      </c>
      <c r="H31" s="111">
        <v>1800</v>
      </c>
      <c r="I31" s="111">
        <f t="shared" ref="I31" si="8">I32+I34</f>
        <v>261.54000000000002</v>
      </c>
      <c r="J31" s="96">
        <f t="shared" si="2"/>
        <v>135.89882152432816</v>
      </c>
      <c r="K31" s="119">
        <f t="shared" si="3"/>
        <v>14.530000000000001</v>
      </c>
    </row>
    <row r="32" spans="1:11" s="28" customFormat="1" ht="13.15" customHeight="1" x14ac:dyDescent="0.25">
      <c r="A32" s="102"/>
      <c r="B32" s="102"/>
      <c r="C32" s="102"/>
      <c r="D32" s="102">
        <v>6614</v>
      </c>
      <c r="E32" s="105"/>
      <c r="F32" s="110" t="s">
        <v>110</v>
      </c>
      <c r="G32" s="111">
        <v>192.452</v>
      </c>
      <c r="H32" s="96">
        <v>0</v>
      </c>
      <c r="I32" s="96">
        <v>0</v>
      </c>
      <c r="J32" s="96">
        <f t="shared" si="2"/>
        <v>0</v>
      </c>
      <c r="K32" s="119" t="e">
        <f t="shared" si="3"/>
        <v>#DIV/0!</v>
      </c>
    </row>
    <row r="33" spans="1:11" s="27" customFormat="1" ht="13.15" customHeight="1" x14ac:dyDescent="0.25">
      <c r="A33" s="97"/>
      <c r="B33" s="97"/>
      <c r="C33" s="97"/>
      <c r="D33" s="97"/>
      <c r="E33" s="97" t="s">
        <v>78</v>
      </c>
      <c r="F33" s="113" t="s">
        <v>34</v>
      </c>
      <c r="G33" s="114">
        <v>0</v>
      </c>
      <c r="H33" s="100">
        <v>0</v>
      </c>
      <c r="I33" s="100">
        <v>0</v>
      </c>
      <c r="J33" s="100" t="e">
        <f t="shared" si="2"/>
        <v>#DIV/0!</v>
      </c>
      <c r="K33" s="120" t="e">
        <f t="shared" si="3"/>
        <v>#DIV/0!</v>
      </c>
    </row>
    <row r="34" spans="1:11" s="28" customFormat="1" ht="12.6" customHeight="1" x14ac:dyDescent="0.25">
      <c r="A34" s="102"/>
      <c r="B34" s="102"/>
      <c r="C34" s="102"/>
      <c r="D34" s="102">
        <v>6615</v>
      </c>
      <c r="E34" s="105"/>
      <c r="F34" s="110" t="s">
        <v>111</v>
      </c>
      <c r="G34" s="111">
        <v>0</v>
      </c>
      <c r="H34" s="96">
        <v>1800</v>
      </c>
      <c r="I34" s="96">
        <v>261.54000000000002</v>
      </c>
      <c r="J34" s="96" t="e">
        <f t="shared" si="2"/>
        <v>#DIV/0!</v>
      </c>
      <c r="K34" s="119">
        <f t="shared" si="3"/>
        <v>14.530000000000001</v>
      </c>
    </row>
    <row r="35" spans="1:11" s="27" customFormat="1" x14ac:dyDescent="0.25">
      <c r="A35" s="97"/>
      <c r="B35" s="97"/>
      <c r="C35" s="97"/>
      <c r="D35" s="97"/>
      <c r="E35" s="97" t="s">
        <v>78</v>
      </c>
      <c r="F35" s="113" t="s">
        <v>34</v>
      </c>
      <c r="G35" s="114">
        <v>192.45</v>
      </c>
      <c r="H35" s="100">
        <v>1800</v>
      </c>
      <c r="I35" s="100">
        <v>261.54000000000002</v>
      </c>
      <c r="J35" s="100">
        <f t="shared" si="2"/>
        <v>135.90023382696805</v>
      </c>
      <c r="K35" s="120">
        <f t="shared" si="3"/>
        <v>14.530000000000001</v>
      </c>
    </row>
    <row r="36" spans="1:11" s="28" customFormat="1" ht="14.45" customHeight="1" x14ac:dyDescent="0.25">
      <c r="A36" s="102"/>
      <c r="B36" s="102"/>
      <c r="C36" s="102">
        <v>663</v>
      </c>
      <c r="D36" s="102"/>
      <c r="E36" s="102"/>
      <c r="F36" s="110" t="s">
        <v>112</v>
      </c>
      <c r="G36" s="111">
        <f>G37+G39</f>
        <v>1751.94</v>
      </c>
      <c r="H36" s="111">
        <v>0</v>
      </c>
      <c r="I36" s="111">
        <f t="shared" ref="I36" si="9">I37+I39</f>
        <v>4347.3999999999996</v>
      </c>
      <c r="J36" s="96">
        <f t="shared" si="2"/>
        <v>248.14776761761243</v>
      </c>
      <c r="K36" s="119" t="e">
        <f t="shared" si="3"/>
        <v>#DIV/0!</v>
      </c>
    </row>
    <row r="37" spans="1:11" s="28" customFormat="1" x14ac:dyDescent="0.25">
      <c r="A37" s="102"/>
      <c r="B37" s="102"/>
      <c r="C37" s="102"/>
      <c r="D37" s="102">
        <v>6631</v>
      </c>
      <c r="E37" s="102"/>
      <c r="F37" s="110" t="s">
        <v>113</v>
      </c>
      <c r="G37" s="111">
        <v>1751.94</v>
      </c>
      <c r="H37" s="96">
        <v>0</v>
      </c>
      <c r="I37" s="96">
        <v>1036.4000000000001</v>
      </c>
      <c r="J37" s="96">
        <f t="shared" si="2"/>
        <v>59.157277075698943</v>
      </c>
      <c r="K37" s="119" t="e">
        <f t="shared" si="3"/>
        <v>#DIV/0!</v>
      </c>
    </row>
    <row r="38" spans="1:11" s="27" customFormat="1" x14ac:dyDescent="0.25">
      <c r="A38" s="97"/>
      <c r="B38" s="97"/>
      <c r="C38" s="97"/>
      <c r="D38" s="97"/>
      <c r="E38" s="97" t="s">
        <v>114</v>
      </c>
      <c r="F38" s="113" t="s">
        <v>115</v>
      </c>
      <c r="G38" s="114">
        <v>1751.94</v>
      </c>
      <c r="H38" s="100">
        <v>0</v>
      </c>
      <c r="I38" s="100">
        <v>1036.4000000000001</v>
      </c>
      <c r="J38" s="100">
        <f t="shared" si="2"/>
        <v>59.157277075698943</v>
      </c>
      <c r="K38" s="120" t="e">
        <f t="shared" si="3"/>
        <v>#DIV/0!</v>
      </c>
    </row>
    <row r="39" spans="1:11" s="28" customFormat="1" x14ac:dyDescent="0.25">
      <c r="A39" s="102"/>
      <c r="B39" s="102"/>
      <c r="C39" s="102"/>
      <c r="D39" s="102">
        <v>6632</v>
      </c>
      <c r="E39" s="102"/>
      <c r="F39" s="110" t="s">
        <v>116</v>
      </c>
      <c r="G39" s="111">
        <v>0</v>
      </c>
      <c r="H39" s="96">
        <v>0</v>
      </c>
      <c r="I39" s="96">
        <v>3311</v>
      </c>
      <c r="J39" s="96" t="e">
        <f t="shared" si="2"/>
        <v>#DIV/0!</v>
      </c>
      <c r="K39" s="119" t="e">
        <f t="shared" si="3"/>
        <v>#DIV/0!</v>
      </c>
    </row>
    <row r="40" spans="1:11" s="27" customFormat="1" x14ac:dyDescent="0.25">
      <c r="A40" s="97"/>
      <c r="B40" s="97"/>
      <c r="C40" s="97"/>
      <c r="D40" s="97"/>
      <c r="E40" s="112" t="s">
        <v>114</v>
      </c>
      <c r="F40" s="113" t="s">
        <v>115</v>
      </c>
      <c r="G40" s="114">
        <v>0</v>
      </c>
      <c r="H40" s="100">
        <v>0</v>
      </c>
      <c r="I40" s="100">
        <v>3311</v>
      </c>
      <c r="J40" s="100" t="e">
        <f t="shared" si="2"/>
        <v>#DIV/0!</v>
      </c>
      <c r="K40" s="120" t="e">
        <f t="shared" si="3"/>
        <v>#DIV/0!</v>
      </c>
    </row>
    <row r="41" spans="1:11" s="28" customFormat="1" ht="22.5" x14ac:dyDescent="0.25">
      <c r="A41" s="102"/>
      <c r="B41" s="102">
        <v>67</v>
      </c>
      <c r="C41" s="102"/>
      <c r="D41" s="102"/>
      <c r="E41" s="105"/>
      <c r="F41" s="94" t="s">
        <v>40</v>
      </c>
      <c r="G41" s="95">
        <f>G42</f>
        <v>49528.85</v>
      </c>
      <c r="H41" s="95">
        <v>82666</v>
      </c>
      <c r="I41" s="95">
        <f t="shared" ref="I41" si="10">I42</f>
        <v>58867.33</v>
      </c>
      <c r="J41" s="96">
        <f t="shared" si="2"/>
        <v>118.85462715165001</v>
      </c>
      <c r="K41" s="119">
        <f t="shared" si="3"/>
        <v>71.211054121404203</v>
      </c>
    </row>
    <row r="42" spans="1:11" s="28" customFormat="1" x14ac:dyDescent="0.25">
      <c r="A42" s="102"/>
      <c r="B42" s="102"/>
      <c r="C42" s="102">
        <v>671</v>
      </c>
      <c r="D42" s="102"/>
      <c r="E42" s="105"/>
      <c r="F42" s="94" t="s">
        <v>117</v>
      </c>
      <c r="G42" s="95">
        <f>G43+G46</f>
        <v>49528.85</v>
      </c>
      <c r="H42" s="95">
        <f>H43+H46</f>
        <v>82666</v>
      </c>
      <c r="I42" s="95">
        <f t="shared" ref="I42" si="11">I43+I46</f>
        <v>58867.33</v>
      </c>
      <c r="J42" s="96">
        <f t="shared" si="2"/>
        <v>118.85462715165001</v>
      </c>
      <c r="K42" s="119">
        <f t="shared" si="3"/>
        <v>71.211054121404203</v>
      </c>
    </row>
    <row r="43" spans="1:11" s="28" customFormat="1" x14ac:dyDescent="0.25">
      <c r="A43" s="102"/>
      <c r="B43" s="102"/>
      <c r="C43" s="102"/>
      <c r="D43" s="102">
        <v>6711</v>
      </c>
      <c r="E43" s="105"/>
      <c r="F43" s="94" t="s">
        <v>117</v>
      </c>
      <c r="G43" s="95">
        <f>G44+G45</f>
        <v>49528.85</v>
      </c>
      <c r="H43" s="95">
        <f>H44+H45</f>
        <v>82666</v>
      </c>
      <c r="I43" s="95">
        <f t="shared" ref="I43" si="12">I44+I45</f>
        <v>58867.33</v>
      </c>
      <c r="J43" s="96">
        <f t="shared" si="2"/>
        <v>118.85462715165001</v>
      </c>
      <c r="K43" s="119">
        <f t="shared" si="3"/>
        <v>71.211054121404203</v>
      </c>
    </row>
    <row r="44" spans="1:11" s="27" customFormat="1" x14ac:dyDescent="0.25">
      <c r="A44" s="97"/>
      <c r="B44" s="97"/>
      <c r="C44" s="97"/>
      <c r="D44" s="97"/>
      <c r="E44" s="97" t="s">
        <v>81</v>
      </c>
      <c r="F44" s="115" t="s">
        <v>83</v>
      </c>
      <c r="G44" s="116">
        <v>15484.76</v>
      </c>
      <c r="H44" s="100">
        <v>35722.339999999997</v>
      </c>
      <c r="I44" s="100">
        <v>14897.33</v>
      </c>
      <c r="J44" s="100">
        <f t="shared" si="2"/>
        <v>96.206399065920294</v>
      </c>
      <c r="K44" s="120">
        <f t="shared" si="3"/>
        <v>41.703119112577738</v>
      </c>
    </row>
    <row r="45" spans="1:11" s="27" customFormat="1" x14ac:dyDescent="0.25">
      <c r="A45" s="97"/>
      <c r="B45" s="97"/>
      <c r="C45" s="97"/>
      <c r="D45" s="97"/>
      <c r="E45" s="97" t="s">
        <v>79</v>
      </c>
      <c r="F45" s="115" t="s">
        <v>49</v>
      </c>
      <c r="G45" s="116">
        <v>34044.089999999997</v>
      </c>
      <c r="H45" s="100">
        <v>46943.66</v>
      </c>
      <c r="I45" s="100">
        <v>43970</v>
      </c>
      <c r="J45" s="100">
        <f t="shared" si="2"/>
        <v>129.15604441182009</v>
      </c>
      <c r="K45" s="120">
        <f t="shared" si="3"/>
        <v>93.665470480997854</v>
      </c>
    </row>
    <row r="46" spans="1:11" s="28" customFormat="1" ht="15" customHeight="1" x14ac:dyDescent="0.25">
      <c r="A46" s="102"/>
      <c r="B46" s="102"/>
      <c r="C46" s="102"/>
      <c r="D46" s="102">
        <v>6712</v>
      </c>
      <c r="E46" s="105"/>
      <c r="F46" s="117" t="s">
        <v>190</v>
      </c>
      <c r="G46" s="118">
        <v>0</v>
      </c>
      <c r="H46" s="96">
        <v>0</v>
      </c>
      <c r="I46" s="96">
        <v>0</v>
      </c>
      <c r="J46" s="96" t="e">
        <f t="shared" si="2"/>
        <v>#DIV/0!</v>
      </c>
      <c r="K46" s="120" t="e">
        <f t="shared" si="3"/>
        <v>#DIV/0!</v>
      </c>
    </row>
    <row r="47" spans="1:11" x14ac:dyDescent="0.25">
      <c r="A47" s="108"/>
      <c r="B47" s="108"/>
      <c r="C47" s="108"/>
      <c r="D47" s="108"/>
      <c r="E47" s="97" t="s">
        <v>79</v>
      </c>
      <c r="F47" s="115" t="s">
        <v>49</v>
      </c>
      <c r="G47" s="116">
        <v>0</v>
      </c>
      <c r="H47" s="109">
        <v>0</v>
      </c>
      <c r="I47" s="109">
        <v>0</v>
      </c>
      <c r="J47" s="109" t="e">
        <f t="shared" si="2"/>
        <v>#DIV/0!</v>
      </c>
      <c r="K47" s="120" t="e">
        <f t="shared" si="3"/>
        <v>#DIV/0!</v>
      </c>
    </row>
    <row r="48" spans="1:11" s="28" customFormat="1" x14ac:dyDescent="0.25">
      <c r="A48" s="102">
        <v>7</v>
      </c>
      <c r="B48" s="102"/>
      <c r="C48" s="102"/>
      <c r="D48" s="102"/>
      <c r="E48" s="102"/>
      <c r="F48" s="94" t="s">
        <v>123</v>
      </c>
      <c r="G48" s="95">
        <v>0</v>
      </c>
      <c r="H48" s="96">
        <v>0</v>
      </c>
      <c r="I48" s="96">
        <v>0</v>
      </c>
      <c r="J48" s="96" t="e">
        <f t="shared" si="2"/>
        <v>#DIV/0!</v>
      </c>
      <c r="K48" s="120" t="e">
        <f t="shared" si="3"/>
        <v>#DIV/0!</v>
      </c>
    </row>
    <row r="49" spans="1:11" s="28" customFormat="1" x14ac:dyDescent="0.25">
      <c r="A49" s="102"/>
      <c r="B49" s="102">
        <v>72</v>
      </c>
      <c r="C49" s="102"/>
      <c r="D49" s="102"/>
      <c r="E49" s="102"/>
      <c r="F49" s="94" t="s">
        <v>124</v>
      </c>
      <c r="G49" s="95">
        <v>0</v>
      </c>
      <c r="H49" s="96">
        <v>0</v>
      </c>
      <c r="I49" s="96">
        <v>0</v>
      </c>
      <c r="J49" s="96" t="e">
        <f t="shared" si="2"/>
        <v>#DIV/0!</v>
      </c>
      <c r="K49" s="120" t="e">
        <f t="shared" si="3"/>
        <v>#DIV/0!</v>
      </c>
    </row>
    <row r="50" spans="1:11" s="28" customFormat="1" x14ac:dyDescent="0.25">
      <c r="A50" s="102"/>
      <c r="B50" s="102"/>
      <c r="C50" s="102" t="s">
        <v>126</v>
      </c>
      <c r="D50" s="102"/>
      <c r="E50" s="102"/>
      <c r="F50" s="94" t="s">
        <v>125</v>
      </c>
      <c r="G50" s="95">
        <v>0</v>
      </c>
      <c r="H50" s="96">
        <v>0</v>
      </c>
      <c r="I50" s="96">
        <v>0</v>
      </c>
      <c r="J50" s="96" t="e">
        <f t="shared" si="2"/>
        <v>#DIV/0!</v>
      </c>
      <c r="K50" s="120" t="e">
        <f t="shared" si="3"/>
        <v>#DIV/0!</v>
      </c>
    </row>
    <row r="51" spans="1:11" s="28" customFormat="1" x14ac:dyDescent="0.25">
      <c r="A51" s="102"/>
      <c r="B51" s="102"/>
      <c r="C51" s="102"/>
      <c r="D51" s="102" t="s">
        <v>126</v>
      </c>
      <c r="E51" s="102"/>
      <c r="F51" s="94" t="s">
        <v>272</v>
      </c>
      <c r="G51" s="95">
        <v>0</v>
      </c>
      <c r="H51" s="96">
        <v>15260</v>
      </c>
      <c r="I51" s="96">
        <v>0</v>
      </c>
      <c r="J51" s="96" t="e">
        <f t="shared" si="2"/>
        <v>#DIV/0!</v>
      </c>
      <c r="K51" s="120">
        <f t="shared" si="3"/>
        <v>0</v>
      </c>
    </row>
    <row r="52" spans="1:11" x14ac:dyDescent="0.25">
      <c r="A52" s="108"/>
      <c r="B52" s="108"/>
      <c r="C52" s="108"/>
      <c r="D52" s="108"/>
      <c r="E52" s="97" t="s">
        <v>126</v>
      </c>
      <c r="F52" s="115" t="s">
        <v>123</v>
      </c>
      <c r="G52" s="116">
        <v>0</v>
      </c>
      <c r="H52" s="109">
        <v>15260</v>
      </c>
      <c r="I52" s="109">
        <v>0</v>
      </c>
      <c r="J52" s="109" t="e">
        <f t="shared" si="2"/>
        <v>#DIV/0!</v>
      </c>
      <c r="K52" s="120">
        <f t="shared" si="3"/>
        <v>0</v>
      </c>
    </row>
    <row r="53" spans="1:11" s="29" customFormat="1" x14ac:dyDescent="0.25">
      <c r="A53" s="105"/>
      <c r="B53" s="105"/>
      <c r="C53" s="105"/>
      <c r="D53" s="105"/>
      <c r="E53" s="105"/>
      <c r="F53" s="117" t="s">
        <v>191</v>
      </c>
      <c r="G53" s="118">
        <v>557253.09</v>
      </c>
      <c r="H53" s="96">
        <v>1296766</v>
      </c>
      <c r="I53" s="96">
        <v>659973.72</v>
      </c>
      <c r="J53" s="96">
        <f t="shared" si="2"/>
        <v>118.43338903692755</v>
      </c>
      <c r="K53" s="119">
        <f t="shared" si="3"/>
        <v>50.893817388796435</v>
      </c>
    </row>
    <row r="54" spans="1:11" s="28" customFormat="1" x14ac:dyDescent="0.25">
      <c r="A54" s="102">
        <v>9</v>
      </c>
      <c r="B54" s="102"/>
      <c r="C54" s="102"/>
      <c r="D54" s="102"/>
      <c r="E54" s="102"/>
      <c r="F54" s="94" t="s">
        <v>204</v>
      </c>
      <c r="G54" s="95">
        <v>0</v>
      </c>
      <c r="H54" s="96">
        <v>0</v>
      </c>
      <c r="I54" s="96">
        <v>0</v>
      </c>
      <c r="J54" s="96" t="e">
        <f t="shared" si="2"/>
        <v>#DIV/0!</v>
      </c>
      <c r="K54" s="119" t="e">
        <f t="shared" si="3"/>
        <v>#DIV/0!</v>
      </c>
    </row>
    <row r="55" spans="1:11" s="28" customFormat="1" x14ac:dyDescent="0.25">
      <c r="A55" s="102"/>
      <c r="B55" s="102">
        <v>92</v>
      </c>
      <c r="C55" s="102"/>
      <c r="D55" s="102"/>
      <c r="E55" s="102"/>
      <c r="F55" s="94" t="s">
        <v>204</v>
      </c>
      <c r="G55" s="95">
        <v>0</v>
      </c>
      <c r="H55" s="96">
        <v>0</v>
      </c>
      <c r="I55" s="96">
        <v>0</v>
      </c>
      <c r="J55" s="96" t="e">
        <f t="shared" si="2"/>
        <v>#DIV/0!</v>
      </c>
      <c r="K55" s="119" t="e">
        <f t="shared" si="3"/>
        <v>#DIV/0!</v>
      </c>
    </row>
    <row r="56" spans="1:11" s="28" customFormat="1" x14ac:dyDescent="0.25">
      <c r="A56" s="102"/>
      <c r="B56" s="102"/>
      <c r="C56" s="102">
        <v>922</v>
      </c>
      <c r="D56" s="102"/>
      <c r="E56" s="102"/>
      <c r="F56" s="94" t="s">
        <v>204</v>
      </c>
      <c r="G56" s="95">
        <v>0</v>
      </c>
      <c r="H56" s="96">
        <v>0</v>
      </c>
      <c r="I56" s="96">
        <v>0</v>
      </c>
      <c r="J56" s="96" t="e">
        <f t="shared" si="2"/>
        <v>#DIV/0!</v>
      </c>
      <c r="K56" s="119" t="e">
        <f t="shared" si="3"/>
        <v>#DIV/0!</v>
      </c>
    </row>
    <row r="57" spans="1:11" s="28" customFormat="1" x14ac:dyDescent="0.25">
      <c r="A57" s="102"/>
      <c r="B57" s="102"/>
      <c r="C57" s="102"/>
      <c r="D57" s="102">
        <v>9221</v>
      </c>
      <c r="E57" s="102"/>
      <c r="F57" s="94" t="s">
        <v>204</v>
      </c>
      <c r="G57" s="95">
        <v>0</v>
      </c>
      <c r="H57" s="95">
        <v>0</v>
      </c>
      <c r="I57" s="95">
        <v>0</v>
      </c>
      <c r="J57" s="96" t="e">
        <f t="shared" si="2"/>
        <v>#DIV/0!</v>
      </c>
      <c r="K57" s="119" t="e">
        <f t="shared" si="3"/>
        <v>#DIV/0!</v>
      </c>
    </row>
    <row r="58" spans="1:11" s="27" customFormat="1" x14ac:dyDescent="0.25">
      <c r="A58" s="97"/>
      <c r="B58" s="97"/>
      <c r="C58" s="97"/>
      <c r="D58" s="97"/>
      <c r="E58" s="112" t="s">
        <v>78</v>
      </c>
      <c r="F58" s="115" t="s">
        <v>34</v>
      </c>
      <c r="G58" s="116">
        <v>7782.98</v>
      </c>
      <c r="H58" s="100">
        <v>0</v>
      </c>
      <c r="I58" s="100">
        <v>8218.7999999999993</v>
      </c>
      <c r="J58" s="109">
        <f t="shared" si="2"/>
        <v>105.59965463100252</v>
      </c>
      <c r="K58" s="121" t="e">
        <f t="shared" si="3"/>
        <v>#DIV/0!</v>
      </c>
    </row>
    <row r="59" spans="1:11" s="27" customFormat="1" x14ac:dyDescent="0.25">
      <c r="A59" s="97"/>
      <c r="B59" s="97"/>
      <c r="C59" s="97"/>
      <c r="D59" s="97"/>
      <c r="E59" s="112" t="s">
        <v>77</v>
      </c>
      <c r="F59" s="115" t="s">
        <v>46</v>
      </c>
      <c r="G59" s="116">
        <v>714.05</v>
      </c>
      <c r="H59" s="100">
        <v>0</v>
      </c>
      <c r="I59" s="100">
        <v>1689.53</v>
      </c>
      <c r="J59" s="109">
        <f t="shared" si="2"/>
        <v>236.61228205307751</v>
      </c>
      <c r="K59" s="121" t="e">
        <f t="shared" si="3"/>
        <v>#DIV/0!</v>
      </c>
    </row>
    <row r="60" spans="1:11" s="27" customFormat="1" x14ac:dyDescent="0.25">
      <c r="A60" s="97"/>
      <c r="B60" s="97"/>
      <c r="C60" s="97"/>
      <c r="D60" s="97"/>
      <c r="E60" s="112" t="s">
        <v>76</v>
      </c>
      <c r="F60" s="115" t="s">
        <v>50</v>
      </c>
      <c r="G60" s="116">
        <v>1738.81</v>
      </c>
      <c r="H60" s="100">
        <v>0</v>
      </c>
      <c r="I60" s="100">
        <v>0</v>
      </c>
      <c r="J60" s="109">
        <f t="shared" si="2"/>
        <v>0</v>
      </c>
      <c r="K60" s="121" t="e">
        <f t="shared" si="3"/>
        <v>#DIV/0!</v>
      </c>
    </row>
    <row r="61" spans="1:11" s="28" customFormat="1" x14ac:dyDescent="0.25">
      <c r="A61" s="102"/>
      <c r="B61" s="102"/>
      <c r="C61" s="102"/>
      <c r="D61" s="102"/>
      <c r="E61" s="102"/>
      <c r="F61" s="94" t="s">
        <v>192</v>
      </c>
      <c r="G61" s="95">
        <f>G11+G48+G54</f>
        <v>557253.07999999996</v>
      </c>
      <c r="H61" s="95">
        <v>1296766</v>
      </c>
      <c r="I61" s="95">
        <f t="shared" ref="I61" si="13">I11+I48+I54</f>
        <v>659973.71999999986</v>
      </c>
      <c r="J61" s="96">
        <f t="shared" si="2"/>
        <v>118.43339116223457</v>
      </c>
      <c r="K61" s="119">
        <f t="shared" si="3"/>
        <v>50.893817388796428</v>
      </c>
    </row>
    <row r="62" spans="1:11" s="28" customFormat="1" ht="36.75" customHeight="1" x14ac:dyDescent="0.25">
      <c r="A62" s="82"/>
      <c r="B62" s="82"/>
      <c r="C62" s="82"/>
      <c r="D62" s="82"/>
      <c r="E62" s="82"/>
      <c r="F62" s="83"/>
      <c r="G62" s="84"/>
      <c r="H62" s="85"/>
      <c r="I62" s="85"/>
      <c r="J62" s="85"/>
    </row>
    <row r="63" spans="1:11" ht="15.75" x14ac:dyDescent="0.25">
      <c r="A63" s="228" t="s">
        <v>219</v>
      </c>
      <c r="B63" s="248"/>
      <c r="C63" s="248"/>
      <c r="D63" s="248"/>
      <c r="E63" s="248"/>
      <c r="F63" s="248"/>
      <c r="G63" s="248"/>
      <c r="H63" s="248"/>
      <c r="I63" s="248"/>
      <c r="J63" s="248"/>
    </row>
    <row r="64" spans="1:11" ht="15.75" x14ac:dyDescent="0.25">
      <c r="A64" s="49"/>
      <c r="B64" s="64"/>
      <c r="C64" s="64"/>
      <c r="D64" s="64"/>
      <c r="E64" s="64"/>
      <c r="F64" s="64"/>
      <c r="G64" s="64"/>
      <c r="H64" s="64"/>
      <c r="I64" s="64"/>
      <c r="J64" s="50"/>
    </row>
    <row r="65" spans="1:11" s="60" customFormat="1" ht="47.45" customHeight="1" x14ac:dyDescent="0.15">
      <c r="A65" s="57" t="s">
        <v>12</v>
      </c>
      <c r="B65" s="58" t="s">
        <v>13</v>
      </c>
      <c r="C65" s="58" t="s">
        <v>101</v>
      </c>
      <c r="D65" s="58" t="s">
        <v>102</v>
      </c>
      <c r="E65" s="58" t="s">
        <v>14</v>
      </c>
      <c r="F65" s="62" t="s">
        <v>17</v>
      </c>
      <c r="G65" s="62" t="s">
        <v>198</v>
      </c>
      <c r="H65" s="63" t="s">
        <v>38</v>
      </c>
      <c r="I65" s="63" t="s">
        <v>99</v>
      </c>
      <c r="J65" s="92" t="s">
        <v>200</v>
      </c>
      <c r="K65" s="59" t="s">
        <v>199</v>
      </c>
    </row>
    <row r="66" spans="1:11" ht="15.75" customHeight="1" x14ac:dyDescent="0.25">
      <c r="A66" s="94">
        <v>3</v>
      </c>
      <c r="B66" s="94"/>
      <c r="C66" s="94"/>
      <c r="D66" s="94"/>
      <c r="E66" s="94"/>
      <c r="F66" s="94" t="s">
        <v>18</v>
      </c>
      <c r="G66" s="95">
        <v>558906.94999999995</v>
      </c>
      <c r="H66" s="95">
        <v>1279916</v>
      </c>
      <c r="I66" s="95">
        <v>646423.97</v>
      </c>
      <c r="J66" s="96">
        <f>I66/G66*100</f>
        <v>115.65860292129129</v>
      </c>
      <c r="K66" s="121">
        <f>I66/H66*100</f>
        <v>50.505187059150757</v>
      </c>
    </row>
    <row r="67" spans="1:11" s="28" customFormat="1" ht="15.75" customHeight="1" x14ac:dyDescent="0.25">
      <c r="A67" s="94"/>
      <c r="B67" s="94">
        <v>31</v>
      </c>
      <c r="C67" s="94"/>
      <c r="D67" s="94"/>
      <c r="E67" s="94"/>
      <c r="F67" s="94" t="s">
        <v>19</v>
      </c>
      <c r="G67" s="95">
        <v>454175.74</v>
      </c>
      <c r="H67" s="95">
        <v>1022480</v>
      </c>
      <c r="I67" s="95">
        <v>528175.18999999994</v>
      </c>
      <c r="J67" s="96">
        <f t="shared" ref="J67:J138" si="14">I67/G67*100</f>
        <v>116.29313137685425</v>
      </c>
      <c r="K67" s="121">
        <f t="shared" ref="K67:K138" si="15">I67/H67*100</f>
        <v>51.656285697519756</v>
      </c>
    </row>
    <row r="68" spans="1:11" s="28" customFormat="1" ht="15.75" customHeight="1" x14ac:dyDescent="0.25">
      <c r="A68" s="94"/>
      <c r="B68" s="94"/>
      <c r="C68" s="94">
        <v>311</v>
      </c>
      <c r="D68" s="94"/>
      <c r="E68" s="94"/>
      <c r="F68" s="94" t="s">
        <v>118</v>
      </c>
      <c r="G68" s="95">
        <v>378820.03</v>
      </c>
      <c r="H68" s="95">
        <f t="shared" ref="H68:I68" si="16">SUM(H69+H74+H77)</f>
        <v>845310</v>
      </c>
      <c r="I68" s="95">
        <f t="shared" si="16"/>
        <v>442636.89000000007</v>
      </c>
      <c r="J68" s="96">
        <f t="shared" si="14"/>
        <v>116.8462211462261</v>
      </c>
      <c r="K68" s="121">
        <f t="shared" si="15"/>
        <v>52.363853497533455</v>
      </c>
    </row>
    <row r="69" spans="1:11" s="28" customFormat="1" ht="15.75" customHeight="1" x14ac:dyDescent="0.25">
      <c r="A69" s="94"/>
      <c r="B69" s="94"/>
      <c r="C69" s="94"/>
      <c r="D69" s="94">
        <v>3111</v>
      </c>
      <c r="E69" s="94"/>
      <c r="F69" s="94" t="s">
        <v>119</v>
      </c>
      <c r="G69" s="95">
        <v>362122.54</v>
      </c>
      <c r="H69" s="95">
        <f t="shared" ref="H69:I69" si="17">SUM(H70:H73)</f>
        <v>812310</v>
      </c>
      <c r="I69" s="95">
        <f t="shared" si="17"/>
        <v>424270.94000000006</v>
      </c>
      <c r="J69" s="96">
        <f t="shared" si="14"/>
        <v>117.16225673221005</v>
      </c>
      <c r="K69" s="119">
        <f t="shared" si="15"/>
        <v>52.230175671849423</v>
      </c>
    </row>
    <row r="70" spans="1:11" x14ac:dyDescent="0.25">
      <c r="A70" s="108"/>
      <c r="B70" s="108"/>
      <c r="C70" s="108"/>
      <c r="D70" s="108"/>
      <c r="E70" s="97" t="s">
        <v>81</v>
      </c>
      <c r="F70" s="97" t="s">
        <v>84</v>
      </c>
      <c r="G70" s="99">
        <v>6673.47</v>
      </c>
      <c r="H70" s="109">
        <v>21070</v>
      </c>
      <c r="I70" s="109">
        <v>7068.53</v>
      </c>
      <c r="J70" s="109">
        <f t="shared" si="14"/>
        <v>105.91985878411082</v>
      </c>
      <c r="K70" s="121">
        <f t="shared" si="15"/>
        <v>33.547840531561462</v>
      </c>
    </row>
    <row r="71" spans="1:11" x14ac:dyDescent="0.25">
      <c r="A71" s="108"/>
      <c r="B71" s="108"/>
      <c r="C71" s="108"/>
      <c r="D71" s="108"/>
      <c r="E71" s="97" t="s">
        <v>76</v>
      </c>
      <c r="F71" s="97" t="s">
        <v>50</v>
      </c>
      <c r="G71" s="99">
        <v>348919.38500000001</v>
      </c>
      <c r="H71" s="109">
        <v>763340</v>
      </c>
      <c r="I71" s="109">
        <v>402061.64</v>
      </c>
      <c r="J71" s="109">
        <f t="shared" si="14"/>
        <v>115.23052524009233</v>
      </c>
      <c r="K71" s="121">
        <f t="shared" si="15"/>
        <v>52.671370555715669</v>
      </c>
    </row>
    <row r="72" spans="1:11" x14ac:dyDescent="0.25">
      <c r="A72" s="108"/>
      <c r="B72" s="108"/>
      <c r="C72" s="108"/>
      <c r="D72" s="108"/>
      <c r="E72" s="112" t="s">
        <v>254</v>
      </c>
      <c r="F72" s="97" t="s">
        <v>46</v>
      </c>
      <c r="G72" s="99">
        <v>1592.67</v>
      </c>
      <c r="H72" s="109">
        <v>6000</v>
      </c>
      <c r="I72" s="109">
        <v>4611.6400000000003</v>
      </c>
      <c r="J72" s="109"/>
      <c r="K72" s="121"/>
    </row>
    <row r="73" spans="1:11" x14ac:dyDescent="0.25">
      <c r="A73" s="108"/>
      <c r="B73" s="108"/>
      <c r="C73" s="108"/>
      <c r="D73" s="108"/>
      <c r="E73" s="97" t="s">
        <v>75</v>
      </c>
      <c r="F73" s="97" t="s">
        <v>251</v>
      </c>
      <c r="G73" s="99">
        <v>4937.01</v>
      </c>
      <c r="H73" s="109">
        <v>21900</v>
      </c>
      <c r="I73" s="109">
        <v>10529.13</v>
      </c>
      <c r="J73" s="109">
        <f t="shared" si="14"/>
        <v>213.26936749165992</v>
      </c>
      <c r="K73" s="121">
        <f t="shared" si="15"/>
        <v>48.078219178082186</v>
      </c>
    </row>
    <row r="74" spans="1:11" s="28" customFormat="1" x14ac:dyDescent="0.25">
      <c r="A74" s="102"/>
      <c r="B74" s="102"/>
      <c r="C74" s="102"/>
      <c r="D74" s="102">
        <v>3113</v>
      </c>
      <c r="E74" s="102"/>
      <c r="F74" s="102" t="s">
        <v>120</v>
      </c>
      <c r="G74" s="104">
        <v>9075.4110000000001</v>
      </c>
      <c r="H74" s="96">
        <v>13000</v>
      </c>
      <c r="I74" s="96">
        <v>7426.64</v>
      </c>
      <c r="J74" s="96">
        <f t="shared" si="14"/>
        <v>81.832547308325758</v>
      </c>
      <c r="K74" s="119">
        <f t="shared" si="15"/>
        <v>57.128</v>
      </c>
    </row>
    <row r="75" spans="1:11" s="28" customFormat="1" x14ac:dyDescent="0.25">
      <c r="A75" s="102"/>
      <c r="B75" s="102"/>
      <c r="C75" s="102"/>
      <c r="D75" s="102"/>
      <c r="E75" s="122" t="s">
        <v>255</v>
      </c>
      <c r="F75" s="102" t="s">
        <v>252</v>
      </c>
      <c r="G75" s="104">
        <v>507.22</v>
      </c>
      <c r="H75" s="96"/>
      <c r="I75" s="96">
        <v>507.24</v>
      </c>
      <c r="J75" s="96">
        <f t="shared" si="14"/>
        <v>100.00394306218207</v>
      </c>
      <c r="K75" s="119"/>
    </row>
    <row r="76" spans="1:11" x14ac:dyDescent="0.25">
      <c r="A76" s="108"/>
      <c r="B76" s="108"/>
      <c r="C76" s="108"/>
      <c r="D76" s="108"/>
      <c r="E76" s="97" t="s">
        <v>76</v>
      </c>
      <c r="F76" s="97" t="s">
        <v>50</v>
      </c>
      <c r="G76" s="99">
        <v>8568.19</v>
      </c>
      <c r="H76" s="109">
        <v>13000</v>
      </c>
      <c r="I76" s="109">
        <v>6919.4</v>
      </c>
      <c r="J76" s="109">
        <f t="shared" si="14"/>
        <v>80.756845961632493</v>
      </c>
      <c r="K76" s="121">
        <f t="shared" si="15"/>
        <v>53.226153846153842</v>
      </c>
    </row>
    <row r="77" spans="1:11" s="28" customFormat="1" x14ac:dyDescent="0.25">
      <c r="A77" s="102"/>
      <c r="B77" s="102"/>
      <c r="C77" s="102"/>
      <c r="D77" s="102">
        <v>3114</v>
      </c>
      <c r="E77" s="102"/>
      <c r="F77" s="102" t="s">
        <v>121</v>
      </c>
      <c r="G77" s="104">
        <v>7622.08</v>
      </c>
      <c r="H77" s="96">
        <v>20000</v>
      </c>
      <c r="I77" s="96">
        <v>10939.31</v>
      </c>
      <c r="J77" s="96">
        <f t="shared" si="14"/>
        <v>143.52132226373902</v>
      </c>
      <c r="K77" s="119">
        <f t="shared" si="15"/>
        <v>54.696550000000002</v>
      </c>
    </row>
    <row r="78" spans="1:11" x14ac:dyDescent="0.25">
      <c r="A78" s="108"/>
      <c r="B78" s="108"/>
      <c r="C78" s="108"/>
      <c r="D78" s="108"/>
      <c r="E78" s="112" t="s">
        <v>76</v>
      </c>
      <c r="F78" s="97" t="s">
        <v>50</v>
      </c>
      <c r="G78" s="99">
        <v>7622.08</v>
      </c>
      <c r="H78" s="109">
        <v>20000</v>
      </c>
      <c r="I78" s="109">
        <v>10939.31</v>
      </c>
      <c r="J78" s="109">
        <f t="shared" si="14"/>
        <v>143.52132226373902</v>
      </c>
      <c r="K78" s="121">
        <f t="shared" si="15"/>
        <v>54.696550000000002</v>
      </c>
    </row>
    <row r="79" spans="1:11" s="28" customFormat="1" x14ac:dyDescent="0.25">
      <c r="A79" s="102"/>
      <c r="B79" s="102"/>
      <c r="C79" s="102">
        <v>312</v>
      </c>
      <c r="D79" s="102"/>
      <c r="E79" s="122"/>
      <c r="F79" s="102" t="s">
        <v>122</v>
      </c>
      <c r="G79" s="104">
        <v>14213.24</v>
      </c>
      <c r="H79" s="96">
        <v>41280</v>
      </c>
      <c r="I79" s="96">
        <v>16371.86</v>
      </c>
      <c r="J79" s="96">
        <f t="shared" si="14"/>
        <v>115.18738866015067</v>
      </c>
      <c r="K79" s="119">
        <f t="shared" si="15"/>
        <v>39.660513565891478</v>
      </c>
    </row>
    <row r="80" spans="1:11" s="28" customFormat="1" x14ac:dyDescent="0.25">
      <c r="A80" s="102"/>
      <c r="B80" s="102"/>
      <c r="C80" s="102"/>
      <c r="D80" s="102">
        <v>3121</v>
      </c>
      <c r="E80" s="122"/>
      <c r="F80" s="102" t="s">
        <v>122</v>
      </c>
      <c r="G80" s="104">
        <f>SUM(G81:G84)</f>
        <v>14213.24</v>
      </c>
      <c r="H80" s="104">
        <f t="shared" ref="H80:I80" si="18">SUM(H81:H84)</f>
        <v>41280</v>
      </c>
      <c r="I80" s="104">
        <f t="shared" si="18"/>
        <v>16371.86</v>
      </c>
      <c r="J80" s="96">
        <f t="shared" si="14"/>
        <v>115.18738866015067</v>
      </c>
      <c r="K80" s="119">
        <f t="shared" si="15"/>
        <v>39.660513565891478</v>
      </c>
    </row>
    <row r="81" spans="1:11" s="27" customFormat="1" x14ac:dyDescent="0.25">
      <c r="A81" s="97"/>
      <c r="B81" s="97"/>
      <c r="C81" s="97"/>
      <c r="D81" s="97"/>
      <c r="E81" s="112" t="s">
        <v>81</v>
      </c>
      <c r="F81" s="97" t="s">
        <v>84</v>
      </c>
      <c r="G81" s="99">
        <v>0</v>
      </c>
      <c r="H81" s="100">
        <v>0</v>
      </c>
      <c r="I81" s="100">
        <v>0</v>
      </c>
      <c r="J81" s="109" t="e">
        <f t="shared" si="14"/>
        <v>#DIV/0!</v>
      </c>
      <c r="K81" s="121" t="e">
        <f t="shared" si="15"/>
        <v>#DIV/0!</v>
      </c>
    </row>
    <row r="82" spans="1:11" s="27" customFormat="1" x14ac:dyDescent="0.25">
      <c r="A82" s="97"/>
      <c r="B82" s="97"/>
      <c r="C82" s="97"/>
      <c r="D82" s="97"/>
      <c r="E82" s="112" t="s">
        <v>76</v>
      </c>
      <c r="F82" s="97" t="s">
        <v>50</v>
      </c>
      <c r="G82" s="99">
        <v>14213.24</v>
      </c>
      <c r="H82" s="100">
        <v>39820</v>
      </c>
      <c r="I82" s="100">
        <v>16371.86</v>
      </c>
      <c r="J82" s="109">
        <f t="shared" si="14"/>
        <v>115.18738866015067</v>
      </c>
      <c r="K82" s="121">
        <f t="shared" si="15"/>
        <v>41.114665996986439</v>
      </c>
    </row>
    <row r="83" spans="1:11" s="27" customFormat="1" x14ac:dyDescent="0.25">
      <c r="A83" s="97"/>
      <c r="B83" s="97"/>
      <c r="C83" s="97"/>
      <c r="D83" s="97"/>
      <c r="E83" s="112" t="s">
        <v>77</v>
      </c>
      <c r="F83" s="97" t="s">
        <v>46</v>
      </c>
      <c r="G83" s="99">
        <v>0</v>
      </c>
      <c r="H83" s="100">
        <v>400</v>
      </c>
      <c r="I83" s="100"/>
      <c r="J83" s="109"/>
      <c r="K83" s="121"/>
    </row>
    <row r="84" spans="1:11" s="27" customFormat="1" x14ac:dyDescent="0.25">
      <c r="A84" s="97"/>
      <c r="B84" s="97"/>
      <c r="C84" s="97"/>
      <c r="D84" s="97"/>
      <c r="E84" s="112" t="s">
        <v>75</v>
      </c>
      <c r="F84" s="97" t="s">
        <v>249</v>
      </c>
      <c r="G84" s="99">
        <v>0</v>
      </c>
      <c r="H84" s="100">
        <v>1060</v>
      </c>
      <c r="I84" s="100">
        <v>0</v>
      </c>
      <c r="J84" s="109" t="e">
        <f t="shared" si="14"/>
        <v>#DIV/0!</v>
      </c>
      <c r="K84" s="121">
        <f t="shared" si="15"/>
        <v>0</v>
      </c>
    </row>
    <row r="85" spans="1:11" s="28" customFormat="1" x14ac:dyDescent="0.25">
      <c r="A85" s="102"/>
      <c r="B85" s="102"/>
      <c r="C85" s="102">
        <v>313</v>
      </c>
      <c r="D85" s="102"/>
      <c r="E85" s="122"/>
      <c r="F85" s="102" t="s">
        <v>127</v>
      </c>
      <c r="G85" s="104">
        <v>61142.47</v>
      </c>
      <c r="H85" s="96">
        <v>135890</v>
      </c>
      <c r="I85" s="96">
        <v>69166.44</v>
      </c>
      <c r="J85" s="96">
        <f t="shared" si="14"/>
        <v>113.12339851497657</v>
      </c>
      <c r="K85" s="119">
        <f t="shared" si="15"/>
        <v>50.898844653764073</v>
      </c>
    </row>
    <row r="86" spans="1:11" s="29" customFormat="1" x14ac:dyDescent="0.25">
      <c r="A86" s="105"/>
      <c r="B86" s="105"/>
      <c r="C86" s="105"/>
      <c r="D86" s="105">
        <v>3132</v>
      </c>
      <c r="E86" s="123"/>
      <c r="F86" s="105" t="s">
        <v>128</v>
      </c>
      <c r="G86" s="106">
        <f>SUM(G87:G90)</f>
        <v>61142.47</v>
      </c>
      <c r="H86" s="106">
        <v>135890</v>
      </c>
      <c r="I86" s="106">
        <f t="shared" ref="I86" si="19">SUM(I87:I90)</f>
        <v>69166.44</v>
      </c>
      <c r="J86" s="96">
        <f t="shared" si="14"/>
        <v>113.12339851497657</v>
      </c>
      <c r="K86" s="119">
        <f t="shared" si="15"/>
        <v>50.898844653764073</v>
      </c>
    </row>
    <row r="87" spans="1:11" s="27" customFormat="1" x14ac:dyDescent="0.25">
      <c r="A87" s="97"/>
      <c r="B87" s="97"/>
      <c r="C87" s="97"/>
      <c r="D87" s="97"/>
      <c r="E87" s="112" t="s">
        <v>81</v>
      </c>
      <c r="F87" s="97" t="s">
        <v>84</v>
      </c>
      <c r="G87" s="99">
        <v>1101.1199999999999</v>
      </c>
      <c r="H87" s="100">
        <v>0</v>
      </c>
      <c r="I87" s="100">
        <v>0</v>
      </c>
      <c r="J87" s="109">
        <f t="shared" si="14"/>
        <v>0</v>
      </c>
      <c r="K87" s="121" t="e">
        <f t="shared" si="15"/>
        <v>#DIV/0!</v>
      </c>
    </row>
    <row r="88" spans="1:11" s="27" customFormat="1" x14ac:dyDescent="0.25">
      <c r="A88" s="97"/>
      <c r="B88" s="97"/>
      <c r="C88" s="97"/>
      <c r="D88" s="97"/>
      <c r="E88" s="112" t="s">
        <v>76</v>
      </c>
      <c r="F88" s="97" t="s">
        <v>50</v>
      </c>
      <c r="G88" s="99">
        <v>58880.25</v>
      </c>
      <c r="H88" s="100">
        <v>131400</v>
      </c>
      <c r="I88" s="100">
        <v>66584.52</v>
      </c>
      <c r="J88" s="109">
        <f t="shared" si="14"/>
        <v>113.08464213382248</v>
      </c>
      <c r="K88" s="121">
        <f t="shared" si="15"/>
        <v>50.673150684931514</v>
      </c>
    </row>
    <row r="89" spans="1:11" s="27" customFormat="1" x14ac:dyDescent="0.25">
      <c r="A89" s="97"/>
      <c r="B89" s="97"/>
      <c r="C89" s="97"/>
      <c r="D89" s="97"/>
      <c r="E89" s="112" t="s">
        <v>77</v>
      </c>
      <c r="F89" s="97" t="s">
        <v>46</v>
      </c>
      <c r="G89" s="99">
        <v>83.7</v>
      </c>
      <c r="H89" s="100">
        <v>880</v>
      </c>
      <c r="I89" s="100">
        <v>1101.6300000000001</v>
      </c>
      <c r="J89" s="109">
        <f t="shared" si="14"/>
        <v>1316.1648745519715</v>
      </c>
      <c r="K89" s="121">
        <f t="shared" si="15"/>
        <v>125.18522727272729</v>
      </c>
    </row>
    <row r="90" spans="1:11" s="27" customFormat="1" x14ac:dyDescent="0.25">
      <c r="A90" s="97"/>
      <c r="B90" s="97"/>
      <c r="C90" s="97"/>
      <c r="D90" s="97"/>
      <c r="E90" s="112" t="s">
        <v>75</v>
      </c>
      <c r="F90" s="97" t="s">
        <v>249</v>
      </c>
      <c r="G90" s="99">
        <v>1077.4000000000001</v>
      </c>
      <c r="H90" s="100">
        <v>3610</v>
      </c>
      <c r="I90" s="100">
        <v>1480.29</v>
      </c>
      <c r="J90" s="109">
        <f t="shared" si="14"/>
        <v>137.39465379617596</v>
      </c>
      <c r="K90" s="121">
        <f t="shared" si="15"/>
        <v>41.005263157894731</v>
      </c>
    </row>
    <row r="91" spans="1:11" s="28" customFormat="1" ht="15" customHeight="1" x14ac:dyDescent="0.25">
      <c r="A91" s="102"/>
      <c r="B91" s="102">
        <v>32</v>
      </c>
      <c r="C91" s="102"/>
      <c r="D91" s="102"/>
      <c r="E91" s="105"/>
      <c r="F91" s="102" t="s">
        <v>30</v>
      </c>
      <c r="G91" s="104">
        <v>103801.82</v>
      </c>
      <c r="H91" s="104">
        <v>236862</v>
      </c>
      <c r="I91" s="104">
        <v>116011.92</v>
      </c>
      <c r="J91" s="96">
        <f t="shared" si="14"/>
        <v>111.76289587215329</v>
      </c>
      <c r="K91" s="119">
        <f t="shared" si="15"/>
        <v>48.97869645616435</v>
      </c>
    </row>
    <row r="92" spans="1:11" s="28" customFormat="1" ht="15" customHeight="1" x14ac:dyDescent="0.25">
      <c r="A92" s="102"/>
      <c r="B92" s="102"/>
      <c r="C92" s="102">
        <v>321</v>
      </c>
      <c r="D92" s="102"/>
      <c r="E92" s="105"/>
      <c r="F92" s="102" t="s">
        <v>129</v>
      </c>
      <c r="G92" s="104">
        <f>SUM(G93+G100+G105)</f>
        <v>25672.69</v>
      </c>
      <c r="H92" s="104">
        <f t="shared" ref="H92:I92" si="20">SUM(H93+H100+H105)</f>
        <v>59275.4</v>
      </c>
      <c r="I92" s="104">
        <f t="shared" si="20"/>
        <v>31794.39</v>
      </c>
      <c r="J92" s="96">
        <f t="shared" si="14"/>
        <v>123.84518334463588</v>
      </c>
      <c r="K92" s="119">
        <f t="shared" si="15"/>
        <v>53.638423359437468</v>
      </c>
    </row>
    <row r="93" spans="1:11" s="28" customFormat="1" ht="15" customHeight="1" x14ac:dyDescent="0.25">
      <c r="A93" s="102"/>
      <c r="B93" s="102"/>
      <c r="C93" s="102"/>
      <c r="D93" s="102">
        <v>3211</v>
      </c>
      <c r="E93" s="105"/>
      <c r="F93" s="102" t="s">
        <v>130</v>
      </c>
      <c r="G93" s="104">
        <v>3627.12</v>
      </c>
      <c r="H93" s="104">
        <f t="shared" ref="H93:I93" si="21">SUM(H94:H99)</f>
        <v>2657.23</v>
      </c>
      <c r="I93" s="104">
        <f t="shared" si="21"/>
        <v>4557.4400000000005</v>
      </c>
      <c r="J93" s="96">
        <f t="shared" si="14"/>
        <v>125.64899975738328</v>
      </c>
      <c r="K93" s="119">
        <f t="shared" si="15"/>
        <v>171.51093431882074</v>
      </c>
    </row>
    <row r="94" spans="1:11" x14ac:dyDescent="0.25">
      <c r="A94" s="108"/>
      <c r="B94" s="108"/>
      <c r="C94" s="108"/>
      <c r="D94" s="108"/>
      <c r="E94" s="97" t="s">
        <v>81</v>
      </c>
      <c r="F94" s="97" t="s">
        <v>93</v>
      </c>
      <c r="G94" s="99">
        <v>563.20000000000005</v>
      </c>
      <c r="H94" s="109">
        <v>0</v>
      </c>
      <c r="I94" s="109">
        <v>443.24</v>
      </c>
      <c r="J94" s="109">
        <f t="shared" si="14"/>
        <v>78.700284090909093</v>
      </c>
      <c r="K94" s="121" t="e">
        <f t="shared" si="15"/>
        <v>#DIV/0!</v>
      </c>
    </row>
    <row r="95" spans="1:11" x14ac:dyDescent="0.25">
      <c r="A95" s="108"/>
      <c r="B95" s="102"/>
      <c r="C95" s="102"/>
      <c r="D95" s="102"/>
      <c r="E95" s="97" t="s">
        <v>79</v>
      </c>
      <c r="F95" s="97" t="s">
        <v>49</v>
      </c>
      <c r="G95" s="99">
        <v>924.43</v>
      </c>
      <c r="H95" s="109">
        <v>1327.23</v>
      </c>
      <c r="I95" s="109">
        <v>2013.44</v>
      </c>
      <c r="J95" s="109">
        <f t="shared" si="14"/>
        <v>217.80340317817468</v>
      </c>
      <c r="K95" s="121">
        <f t="shared" si="15"/>
        <v>151.70241781755988</v>
      </c>
    </row>
    <row r="96" spans="1:11" x14ac:dyDescent="0.25">
      <c r="A96" s="108"/>
      <c r="B96" s="102"/>
      <c r="C96" s="102"/>
      <c r="D96" s="102"/>
      <c r="E96" s="97" t="s">
        <v>78</v>
      </c>
      <c r="F96" s="97" t="s">
        <v>34</v>
      </c>
      <c r="G96" s="99">
        <v>0</v>
      </c>
      <c r="H96" s="109">
        <v>0</v>
      </c>
      <c r="I96" s="109">
        <v>0</v>
      </c>
      <c r="J96" s="109" t="e">
        <f t="shared" si="14"/>
        <v>#DIV/0!</v>
      </c>
      <c r="K96" s="121" t="e">
        <f t="shared" si="15"/>
        <v>#DIV/0!</v>
      </c>
    </row>
    <row r="97" spans="1:11" x14ac:dyDescent="0.25">
      <c r="A97" s="108"/>
      <c r="B97" s="102"/>
      <c r="C97" s="102"/>
      <c r="D97" s="102"/>
      <c r="E97" s="112" t="s">
        <v>77</v>
      </c>
      <c r="F97" s="97" t="s">
        <v>46</v>
      </c>
      <c r="G97" s="99">
        <v>185.81</v>
      </c>
      <c r="H97" s="109">
        <v>1330</v>
      </c>
      <c r="I97" s="109">
        <v>877.77</v>
      </c>
      <c r="J97" s="109">
        <f t="shared" si="14"/>
        <v>472.40191593563321</v>
      </c>
      <c r="K97" s="121">
        <f t="shared" si="15"/>
        <v>65.99774436090226</v>
      </c>
    </row>
    <row r="98" spans="1:11" x14ac:dyDescent="0.25">
      <c r="A98" s="108"/>
      <c r="B98" s="102"/>
      <c r="C98" s="102"/>
      <c r="D98" s="102"/>
      <c r="E98" s="97" t="s">
        <v>76</v>
      </c>
      <c r="F98" s="97" t="s">
        <v>50</v>
      </c>
      <c r="G98" s="99">
        <v>201.74</v>
      </c>
      <c r="H98" s="109">
        <v>0</v>
      </c>
      <c r="I98" s="109">
        <v>267.5</v>
      </c>
      <c r="J98" s="109">
        <f t="shared" si="14"/>
        <v>132.59641122236542</v>
      </c>
      <c r="K98" s="121" t="e">
        <f t="shared" si="15"/>
        <v>#DIV/0!</v>
      </c>
    </row>
    <row r="99" spans="1:11" x14ac:dyDescent="0.25">
      <c r="A99" s="108"/>
      <c r="B99" s="102"/>
      <c r="C99" s="102"/>
      <c r="D99" s="102"/>
      <c r="E99" s="97" t="s">
        <v>194</v>
      </c>
      <c r="F99" s="97" t="s">
        <v>250</v>
      </c>
      <c r="G99" s="99">
        <v>1751.94</v>
      </c>
      <c r="H99" s="109">
        <v>0</v>
      </c>
      <c r="I99" s="109">
        <v>955.49</v>
      </c>
      <c r="J99" s="109">
        <f t="shared" si="14"/>
        <v>54.538968229505578</v>
      </c>
      <c r="K99" s="121" t="e">
        <f t="shared" si="15"/>
        <v>#DIV/0!</v>
      </c>
    </row>
    <row r="100" spans="1:11" s="28" customFormat="1" x14ac:dyDescent="0.25">
      <c r="A100" s="102"/>
      <c r="B100" s="102"/>
      <c r="C100" s="102"/>
      <c r="D100" s="102">
        <v>3212</v>
      </c>
      <c r="E100" s="102"/>
      <c r="F100" s="102" t="s">
        <v>131</v>
      </c>
      <c r="G100" s="104">
        <v>21243.26</v>
      </c>
      <c r="H100" s="104">
        <f t="shared" ref="H100" si="22">SUM(H101:H104)</f>
        <v>55690</v>
      </c>
      <c r="I100" s="104">
        <v>26423.49</v>
      </c>
      <c r="J100" s="96">
        <f t="shared" si="14"/>
        <v>124.38528738056213</v>
      </c>
      <c r="K100" s="119">
        <f t="shared" si="15"/>
        <v>47.447459148859764</v>
      </c>
    </row>
    <row r="101" spans="1:11" s="27" customFormat="1" x14ac:dyDescent="0.25">
      <c r="A101" s="97"/>
      <c r="B101" s="97"/>
      <c r="C101" s="97"/>
      <c r="D101" s="97"/>
      <c r="E101" s="97" t="s">
        <v>81</v>
      </c>
      <c r="F101" s="97" t="s">
        <v>193</v>
      </c>
      <c r="G101" s="99">
        <v>1035.96</v>
      </c>
      <c r="H101" s="100">
        <v>0</v>
      </c>
      <c r="I101" s="100">
        <v>1138.56</v>
      </c>
      <c r="J101" s="109">
        <f t="shared" si="14"/>
        <v>109.9038572917873</v>
      </c>
      <c r="K101" s="121" t="e">
        <f t="shared" si="15"/>
        <v>#DIV/0!</v>
      </c>
    </row>
    <row r="102" spans="1:11" ht="13.9" customHeight="1" x14ac:dyDescent="0.25">
      <c r="A102" s="108"/>
      <c r="B102" s="102"/>
      <c r="C102" s="102"/>
      <c r="D102" s="102"/>
      <c r="E102" s="97" t="s">
        <v>76</v>
      </c>
      <c r="F102" s="97" t="s">
        <v>50</v>
      </c>
      <c r="G102" s="99">
        <v>19700.939999999999</v>
      </c>
      <c r="H102" s="109">
        <v>53090</v>
      </c>
      <c r="I102" s="109">
        <v>24186.53</v>
      </c>
      <c r="J102" s="109">
        <f t="shared" si="14"/>
        <v>122.76840597453726</v>
      </c>
      <c r="K102" s="121">
        <f t="shared" si="15"/>
        <v>45.557600301375025</v>
      </c>
    </row>
    <row r="103" spans="1:11" ht="13.9" customHeight="1" x14ac:dyDescent="0.25">
      <c r="A103" s="108"/>
      <c r="B103" s="102"/>
      <c r="C103" s="102"/>
      <c r="D103" s="102"/>
      <c r="E103" s="112" t="s">
        <v>77</v>
      </c>
      <c r="F103" s="97" t="s">
        <v>46</v>
      </c>
      <c r="G103" s="99">
        <v>0</v>
      </c>
      <c r="H103" s="109">
        <v>1600</v>
      </c>
      <c r="I103" s="109">
        <v>366.46</v>
      </c>
      <c r="J103" s="109" t="e">
        <f t="shared" si="14"/>
        <v>#DIV/0!</v>
      </c>
      <c r="K103" s="121">
        <f t="shared" si="15"/>
        <v>22.903749999999999</v>
      </c>
    </row>
    <row r="104" spans="1:11" x14ac:dyDescent="0.25">
      <c r="A104" s="108"/>
      <c r="B104" s="102"/>
      <c r="C104" s="102"/>
      <c r="D104" s="102"/>
      <c r="E104" s="97" t="s">
        <v>75</v>
      </c>
      <c r="F104" s="97" t="s">
        <v>249</v>
      </c>
      <c r="G104" s="99">
        <v>506.36</v>
      </c>
      <c r="H104" s="109">
        <v>1000</v>
      </c>
      <c r="I104" s="109">
        <v>731.94</v>
      </c>
      <c r="J104" s="109">
        <f t="shared" si="14"/>
        <v>144.54933249071806</v>
      </c>
      <c r="K104" s="121">
        <f t="shared" si="15"/>
        <v>73.194000000000003</v>
      </c>
    </row>
    <row r="105" spans="1:11" s="28" customFormat="1" x14ac:dyDescent="0.25">
      <c r="A105" s="102"/>
      <c r="B105" s="102"/>
      <c r="C105" s="102"/>
      <c r="D105" s="102">
        <v>3213</v>
      </c>
      <c r="E105" s="105"/>
      <c r="F105" s="105" t="s">
        <v>132</v>
      </c>
      <c r="G105" s="106">
        <f>SUM(G106:G108)</f>
        <v>802.31</v>
      </c>
      <c r="H105" s="106">
        <f t="shared" ref="H105:I105" si="23">SUM(H106:H108)</f>
        <v>928.17000000000007</v>
      </c>
      <c r="I105" s="106">
        <f t="shared" si="23"/>
        <v>813.46</v>
      </c>
      <c r="J105" s="96">
        <f t="shared" si="14"/>
        <v>101.38973713402551</v>
      </c>
      <c r="K105" s="119">
        <f t="shared" si="15"/>
        <v>87.641272611698284</v>
      </c>
    </row>
    <row r="106" spans="1:11" x14ac:dyDescent="0.25">
      <c r="A106" s="108"/>
      <c r="B106" s="102"/>
      <c r="C106" s="102"/>
      <c r="D106" s="102"/>
      <c r="E106" s="97" t="s">
        <v>79</v>
      </c>
      <c r="F106" s="97" t="s">
        <v>49</v>
      </c>
      <c r="G106" s="99">
        <v>802.31</v>
      </c>
      <c r="H106" s="109">
        <v>398.17</v>
      </c>
      <c r="I106" s="109">
        <v>813.46</v>
      </c>
      <c r="J106" s="109">
        <f t="shared" si="14"/>
        <v>101.38973713402551</v>
      </c>
      <c r="K106" s="121">
        <f t="shared" si="15"/>
        <v>204.2996709948012</v>
      </c>
    </row>
    <row r="107" spans="1:11" x14ac:dyDescent="0.25">
      <c r="A107" s="108"/>
      <c r="B107" s="102"/>
      <c r="C107" s="102"/>
      <c r="D107" s="102"/>
      <c r="E107" s="97" t="s">
        <v>77</v>
      </c>
      <c r="F107" s="97" t="s">
        <v>46</v>
      </c>
      <c r="G107" s="99">
        <v>0</v>
      </c>
      <c r="H107" s="109">
        <v>530</v>
      </c>
      <c r="I107" s="109">
        <v>0</v>
      </c>
      <c r="J107" s="109" t="e">
        <f t="shared" si="14"/>
        <v>#DIV/0!</v>
      </c>
      <c r="K107" s="121">
        <f t="shared" si="15"/>
        <v>0</v>
      </c>
    </row>
    <row r="108" spans="1:11" x14ac:dyDescent="0.25">
      <c r="A108" s="108"/>
      <c r="B108" s="102"/>
      <c r="C108" s="102"/>
      <c r="D108" s="102"/>
      <c r="E108" s="97" t="s">
        <v>76</v>
      </c>
      <c r="F108" s="97" t="s">
        <v>50</v>
      </c>
      <c r="G108" s="99">
        <v>0</v>
      </c>
      <c r="H108" s="109">
        <v>0</v>
      </c>
      <c r="I108" s="109">
        <v>0</v>
      </c>
      <c r="J108" s="109" t="e">
        <f t="shared" si="14"/>
        <v>#DIV/0!</v>
      </c>
      <c r="K108" s="121" t="e">
        <f t="shared" si="15"/>
        <v>#DIV/0!</v>
      </c>
    </row>
    <row r="109" spans="1:11" s="28" customFormat="1" x14ac:dyDescent="0.25">
      <c r="A109" s="102"/>
      <c r="B109" s="102"/>
      <c r="C109" s="102">
        <v>322</v>
      </c>
      <c r="D109" s="102"/>
      <c r="E109" s="102"/>
      <c r="F109" s="102" t="s">
        <v>133</v>
      </c>
      <c r="G109" s="104">
        <f>SUM(G110+G116+G121+G126+G130+G135)</f>
        <v>49179.305999999997</v>
      </c>
      <c r="H109" s="104">
        <f t="shared" ref="H109" si="24">SUM(H110+H116+H121+H126+H130+H135)</f>
        <v>85179.599999999991</v>
      </c>
      <c r="I109" s="104">
        <v>66676.100000000006</v>
      </c>
      <c r="J109" s="96">
        <f t="shared" si="14"/>
        <v>135.57755369707741</v>
      </c>
      <c r="K109" s="119">
        <f t="shared" si="15"/>
        <v>78.277075731747985</v>
      </c>
    </row>
    <row r="110" spans="1:11" s="28" customFormat="1" x14ac:dyDescent="0.25">
      <c r="A110" s="102"/>
      <c r="B110" s="102"/>
      <c r="C110" s="102"/>
      <c r="D110" s="102">
        <v>3221</v>
      </c>
      <c r="E110" s="102"/>
      <c r="F110" s="102" t="s">
        <v>134</v>
      </c>
      <c r="G110" s="104">
        <v>7029.3</v>
      </c>
      <c r="H110" s="104">
        <f t="shared" ref="H110" si="25">SUM(H111:H115)</f>
        <v>9124.3100000000013</v>
      </c>
      <c r="I110" s="104">
        <v>8906.5</v>
      </c>
      <c r="J110" s="96">
        <f t="shared" si="14"/>
        <v>126.70536184257321</v>
      </c>
      <c r="K110" s="119">
        <f t="shared" si="15"/>
        <v>97.612860588910266</v>
      </c>
    </row>
    <row r="111" spans="1:11" s="27" customFormat="1" x14ac:dyDescent="0.25">
      <c r="A111" s="97"/>
      <c r="B111" s="97"/>
      <c r="C111" s="97"/>
      <c r="D111" s="97"/>
      <c r="E111" s="97" t="s">
        <v>81</v>
      </c>
      <c r="F111" s="97" t="s">
        <v>84</v>
      </c>
      <c r="G111" s="99">
        <v>0</v>
      </c>
      <c r="H111" s="100">
        <v>0</v>
      </c>
      <c r="I111" s="100">
        <v>0</v>
      </c>
      <c r="J111" s="109" t="e">
        <f t="shared" si="14"/>
        <v>#DIV/0!</v>
      </c>
      <c r="K111" s="121" t="e">
        <f t="shared" si="15"/>
        <v>#DIV/0!</v>
      </c>
    </row>
    <row r="112" spans="1:11" s="27" customFormat="1" x14ac:dyDescent="0.25">
      <c r="A112" s="97"/>
      <c r="B112" s="105"/>
      <c r="C112" s="105"/>
      <c r="D112" s="105"/>
      <c r="E112" s="101" t="s">
        <v>79</v>
      </c>
      <c r="F112" s="97" t="s">
        <v>49</v>
      </c>
      <c r="G112" s="99">
        <v>6261.74</v>
      </c>
      <c r="H112" s="100">
        <v>7034.31</v>
      </c>
      <c r="I112" s="100">
        <v>8579.6</v>
      </c>
      <c r="J112" s="109">
        <f t="shared" si="14"/>
        <v>137.01622871597991</v>
      </c>
      <c r="K112" s="121">
        <f t="shared" si="15"/>
        <v>121.96789734885157</v>
      </c>
    </row>
    <row r="113" spans="1:11" s="27" customFormat="1" x14ac:dyDescent="0.25">
      <c r="A113" s="97"/>
      <c r="B113" s="105"/>
      <c r="C113" s="105"/>
      <c r="D113" s="105"/>
      <c r="E113" s="101" t="s">
        <v>78</v>
      </c>
      <c r="F113" s="97" t="s">
        <v>34</v>
      </c>
      <c r="G113" s="99">
        <v>0</v>
      </c>
      <c r="H113" s="100">
        <v>900</v>
      </c>
      <c r="I113" s="100">
        <v>7</v>
      </c>
      <c r="J113" s="109" t="e">
        <f t="shared" si="14"/>
        <v>#DIV/0!</v>
      </c>
      <c r="K113" s="121">
        <f t="shared" si="15"/>
        <v>0.77777777777777779</v>
      </c>
    </row>
    <row r="114" spans="1:11" s="27" customFormat="1" x14ac:dyDescent="0.25">
      <c r="A114" s="97"/>
      <c r="B114" s="105"/>
      <c r="C114" s="105"/>
      <c r="D114" s="105"/>
      <c r="E114" s="101" t="s">
        <v>77</v>
      </c>
      <c r="F114" s="97" t="s">
        <v>46</v>
      </c>
      <c r="G114" s="99">
        <v>767.56</v>
      </c>
      <c r="H114" s="100">
        <v>1190</v>
      </c>
      <c r="I114" s="100">
        <v>210.16</v>
      </c>
      <c r="J114" s="109">
        <f t="shared" si="14"/>
        <v>27.380269946323416</v>
      </c>
      <c r="K114" s="121">
        <f t="shared" si="15"/>
        <v>17.66050420168067</v>
      </c>
    </row>
    <row r="115" spans="1:11" s="27" customFormat="1" x14ac:dyDescent="0.25">
      <c r="A115" s="97"/>
      <c r="B115" s="105"/>
      <c r="C115" s="105"/>
      <c r="D115" s="105"/>
      <c r="E115" s="97" t="s">
        <v>76</v>
      </c>
      <c r="F115" s="97" t="s">
        <v>50</v>
      </c>
      <c r="G115" s="99">
        <v>0</v>
      </c>
      <c r="H115" s="100">
        <v>0</v>
      </c>
      <c r="I115" s="100">
        <v>109.74</v>
      </c>
      <c r="J115" s="109" t="e">
        <f t="shared" si="14"/>
        <v>#DIV/0!</v>
      </c>
      <c r="K115" s="121" t="e">
        <f t="shared" si="15"/>
        <v>#DIV/0!</v>
      </c>
    </row>
    <row r="116" spans="1:11" s="28" customFormat="1" x14ac:dyDescent="0.25">
      <c r="A116" s="102"/>
      <c r="B116" s="102"/>
      <c r="C116" s="102"/>
      <c r="D116" s="102">
        <v>3222</v>
      </c>
      <c r="E116" s="102"/>
      <c r="F116" s="102" t="s">
        <v>135</v>
      </c>
      <c r="G116" s="104">
        <v>25755.91</v>
      </c>
      <c r="H116" s="104">
        <f t="shared" ref="H116:I116" si="26">SUM(H117:H120)</f>
        <v>54652</v>
      </c>
      <c r="I116" s="104">
        <f t="shared" si="26"/>
        <v>33414.519999999997</v>
      </c>
      <c r="J116" s="96">
        <f t="shared" si="14"/>
        <v>129.73535006140338</v>
      </c>
      <c r="K116" s="119">
        <f t="shared" si="15"/>
        <v>61.140525506843289</v>
      </c>
    </row>
    <row r="117" spans="1:11" s="27" customFormat="1" x14ac:dyDescent="0.25">
      <c r="A117" s="97"/>
      <c r="B117" s="105"/>
      <c r="C117" s="105"/>
      <c r="D117" s="105"/>
      <c r="E117" s="97" t="s">
        <v>81</v>
      </c>
      <c r="F117" s="97" t="s">
        <v>83</v>
      </c>
      <c r="G117" s="99">
        <v>4990.55</v>
      </c>
      <c r="H117" s="100">
        <v>14652</v>
      </c>
      <c r="I117" s="100">
        <v>4521.6499999999996</v>
      </c>
      <c r="J117" s="109">
        <f t="shared" si="14"/>
        <v>90.604242017412901</v>
      </c>
      <c r="K117" s="121">
        <f t="shared" si="15"/>
        <v>30.860292110292107</v>
      </c>
    </row>
    <row r="118" spans="1:11" s="27" customFormat="1" x14ac:dyDescent="0.25">
      <c r="A118" s="97"/>
      <c r="B118" s="105"/>
      <c r="C118" s="105"/>
      <c r="D118" s="105"/>
      <c r="E118" s="97" t="s">
        <v>77</v>
      </c>
      <c r="F118" s="97" t="s">
        <v>46</v>
      </c>
      <c r="G118" s="99">
        <v>20765.36</v>
      </c>
      <c r="H118" s="100">
        <v>40000</v>
      </c>
      <c r="I118" s="100">
        <v>3384.21</v>
      </c>
      <c r="J118" s="109">
        <f t="shared" si="14"/>
        <v>16.297381793525371</v>
      </c>
      <c r="K118" s="121">
        <f t="shared" si="15"/>
        <v>8.4605250000000005</v>
      </c>
    </row>
    <row r="119" spans="1:11" s="27" customFormat="1" x14ac:dyDescent="0.25">
      <c r="A119" s="97"/>
      <c r="B119" s="105"/>
      <c r="C119" s="105"/>
      <c r="D119" s="105"/>
      <c r="E119" s="97" t="s">
        <v>76</v>
      </c>
      <c r="F119" s="97" t="s">
        <v>50</v>
      </c>
      <c r="G119" s="99">
        <v>0</v>
      </c>
      <c r="H119" s="100">
        <v>0</v>
      </c>
      <c r="I119" s="100">
        <v>25508.66</v>
      </c>
      <c r="J119" s="109" t="e">
        <f t="shared" si="14"/>
        <v>#DIV/0!</v>
      </c>
      <c r="K119" s="121" t="e">
        <f t="shared" si="15"/>
        <v>#DIV/0!</v>
      </c>
    </row>
    <row r="120" spans="1:11" s="27" customFormat="1" x14ac:dyDescent="0.25">
      <c r="A120" s="97"/>
      <c r="B120" s="105"/>
      <c r="C120" s="105"/>
      <c r="D120" s="105"/>
      <c r="E120" s="97" t="s">
        <v>75</v>
      </c>
      <c r="F120" s="97" t="s">
        <v>249</v>
      </c>
      <c r="G120" s="99">
        <v>0</v>
      </c>
      <c r="H120" s="100">
        <v>0</v>
      </c>
      <c r="I120" s="100">
        <v>0</v>
      </c>
      <c r="J120" s="109" t="e">
        <f t="shared" si="14"/>
        <v>#DIV/0!</v>
      </c>
      <c r="K120" s="121" t="e">
        <f t="shared" si="15"/>
        <v>#DIV/0!</v>
      </c>
    </row>
    <row r="121" spans="1:11" s="28" customFormat="1" x14ac:dyDescent="0.25">
      <c r="A121" s="102"/>
      <c r="B121" s="102"/>
      <c r="C121" s="102"/>
      <c r="D121" s="102">
        <v>3223</v>
      </c>
      <c r="E121" s="102"/>
      <c r="F121" s="102" t="s">
        <v>137</v>
      </c>
      <c r="G121" s="104">
        <f>SUM(G122:G125)</f>
        <v>15784.26</v>
      </c>
      <c r="H121" s="104">
        <f t="shared" ref="H121" si="27">SUM(H122:H125)</f>
        <v>19416.95</v>
      </c>
      <c r="I121" s="104">
        <v>22479.57</v>
      </c>
      <c r="J121" s="96">
        <f t="shared" si="14"/>
        <v>142.41763630350741</v>
      </c>
      <c r="K121" s="119">
        <f t="shared" si="15"/>
        <v>115.77292005181039</v>
      </c>
    </row>
    <row r="122" spans="1:11" s="27" customFormat="1" x14ac:dyDescent="0.25">
      <c r="A122" s="97"/>
      <c r="B122" s="97"/>
      <c r="C122" s="97"/>
      <c r="D122" s="97"/>
      <c r="E122" s="97" t="s">
        <v>81</v>
      </c>
      <c r="F122" s="97" t="s">
        <v>83</v>
      </c>
      <c r="G122" s="99">
        <v>0</v>
      </c>
      <c r="H122" s="100">
        <v>0</v>
      </c>
      <c r="I122" s="100">
        <v>0</v>
      </c>
      <c r="J122" s="109" t="e">
        <f t="shared" si="14"/>
        <v>#DIV/0!</v>
      </c>
      <c r="K122" s="121" t="e">
        <f t="shared" si="15"/>
        <v>#DIV/0!</v>
      </c>
    </row>
    <row r="123" spans="1:11" s="27" customFormat="1" x14ac:dyDescent="0.25">
      <c r="A123" s="97"/>
      <c r="B123" s="105"/>
      <c r="C123" s="105"/>
      <c r="D123" s="105"/>
      <c r="E123" s="101" t="s">
        <v>79</v>
      </c>
      <c r="F123" s="97" t="s">
        <v>49</v>
      </c>
      <c r="G123" s="99">
        <v>15784.26</v>
      </c>
      <c r="H123" s="100">
        <v>19416.95</v>
      </c>
      <c r="I123" s="100">
        <v>22315.85</v>
      </c>
      <c r="J123" s="109">
        <f t="shared" si="14"/>
        <v>141.38040047490347</v>
      </c>
      <c r="K123" s="121">
        <f t="shared" si="15"/>
        <v>114.92973922268945</v>
      </c>
    </row>
    <row r="124" spans="1:11" s="27" customFormat="1" x14ac:dyDescent="0.25">
      <c r="A124" s="97"/>
      <c r="B124" s="105"/>
      <c r="C124" s="105"/>
      <c r="D124" s="105"/>
      <c r="E124" s="101" t="s">
        <v>76</v>
      </c>
      <c r="F124" s="97" t="s">
        <v>50</v>
      </c>
      <c r="G124" s="99"/>
      <c r="H124" s="100"/>
      <c r="I124" s="100">
        <v>163.72</v>
      </c>
      <c r="J124" s="109"/>
      <c r="K124" s="121"/>
    </row>
    <row r="125" spans="1:11" s="27" customFormat="1" x14ac:dyDescent="0.25">
      <c r="A125" s="97"/>
      <c r="B125" s="105"/>
      <c r="C125" s="105"/>
      <c r="D125" s="105"/>
      <c r="E125" s="101" t="s">
        <v>78</v>
      </c>
      <c r="F125" s="97" t="s">
        <v>34</v>
      </c>
      <c r="G125" s="99">
        <v>0</v>
      </c>
      <c r="H125" s="100">
        <v>0</v>
      </c>
      <c r="I125" s="100">
        <v>0</v>
      </c>
      <c r="J125" s="109" t="e">
        <f t="shared" si="14"/>
        <v>#DIV/0!</v>
      </c>
      <c r="K125" s="121" t="e">
        <f t="shared" si="15"/>
        <v>#DIV/0!</v>
      </c>
    </row>
    <row r="126" spans="1:11" s="28" customFormat="1" x14ac:dyDescent="0.25">
      <c r="A126" s="102"/>
      <c r="B126" s="102"/>
      <c r="C126" s="102"/>
      <c r="D126" s="102">
        <v>3224</v>
      </c>
      <c r="E126" s="105"/>
      <c r="F126" s="105" t="s">
        <v>138</v>
      </c>
      <c r="G126" s="106">
        <f>SUM(G127:G129)</f>
        <v>597.49599999999998</v>
      </c>
      <c r="H126" s="106">
        <f t="shared" ref="H126" si="28">SUM(H127:H129)</f>
        <v>1326.3400000000001</v>
      </c>
      <c r="I126" s="106">
        <v>1329.33</v>
      </c>
      <c r="J126" s="96">
        <f t="shared" si="14"/>
        <v>222.4834977974748</v>
      </c>
      <c r="K126" s="119">
        <f t="shared" si="15"/>
        <v>100.22543239290074</v>
      </c>
    </row>
    <row r="127" spans="1:11" s="27" customFormat="1" x14ac:dyDescent="0.25">
      <c r="A127" s="97"/>
      <c r="B127" s="105"/>
      <c r="C127" s="105"/>
      <c r="D127" s="105"/>
      <c r="E127" s="97" t="s">
        <v>77</v>
      </c>
      <c r="F127" s="97" t="s">
        <v>46</v>
      </c>
      <c r="G127" s="99">
        <v>110.2</v>
      </c>
      <c r="H127" s="100">
        <v>530</v>
      </c>
      <c r="I127" s="100">
        <v>12.45</v>
      </c>
      <c r="J127" s="109">
        <f t="shared" si="14"/>
        <v>11.297640653357531</v>
      </c>
      <c r="K127" s="121">
        <f t="shared" si="15"/>
        <v>2.3490566037735845</v>
      </c>
    </row>
    <row r="128" spans="1:11" s="27" customFormat="1" x14ac:dyDescent="0.25">
      <c r="A128" s="97"/>
      <c r="B128" s="105"/>
      <c r="C128" s="105"/>
      <c r="D128" s="105"/>
      <c r="E128" s="97" t="s">
        <v>79</v>
      </c>
      <c r="F128" s="97" t="s">
        <v>49</v>
      </c>
      <c r="G128" s="99">
        <v>487.29599999999999</v>
      </c>
      <c r="H128" s="100">
        <v>796.34</v>
      </c>
      <c r="I128" s="100">
        <v>1316.88</v>
      </c>
      <c r="J128" s="109">
        <f t="shared" si="14"/>
        <v>270.24231678487001</v>
      </c>
      <c r="K128" s="121">
        <f t="shared" si="15"/>
        <v>165.36655197528694</v>
      </c>
    </row>
    <row r="129" spans="1:11" s="27" customFormat="1" x14ac:dyDescent="0.25">
      <c r="A129" s="97"/>
      <c r="B129" s="105"/>
      <c r="C129" s="105"/>
      <c r="D129" s="105"/>
      <c r="E129" s="112" t="s">
        <v>78</v>
      </c>
      <c r="F129" s="97" t="s">
        <v>34</v>
      </c>
      <c r="G129" s="99">
        <v>0</v>
      </c>
      <c r="H129" s="100">
        <v>0</v>
      </c>
      <c r="I129" s="100">
        <v>0</v>
      </c>
      <c r="J129" s="109" t="e">
        <f t="shared" si="14"/>
        <v>#DIV/0!</v>
      </c>
      <c r="K129" s="121" t="e">
        <f t="shared" si="15"/>
        <v>#DIV/0!</v>
      </c>
    </row>
    <row r="130" spans="1:11" s="28" customFormat="1" x14ac:dyDescent="0.25">
      <c r="A130" s="102"/>
      <c r="B130" s="102"/>
      <c r="C130" s="102"/>
      <c r="D130" s="102">
        <v>3225</v>
      </c>
      <c r="E130" s="105"/>
      <c r="F130" s="105" t="s">
        <v>139</v>
      </c>
      <c r="G130" s="106">
        <f>SUM(G131:G134)</f>
        <v>12.34</v>
      </c>
      <c r="H130" s="106">
        <f t="shared" ref="H130:I130" si="29">SUM(H131:H134)</f>
        <v>660</v>
      </c>
      <c r="I130" s="106">
        <f t="shared" si="29"/>
        <v>253.91</v>
      </c>
      <c r="J130" s="96">
        <f t="shared" si="14"/>
        <v>2057.6175040518638</v>
      </c>
      <c r="K130" s="119">
        <f t="shared" si="15"/>
        <v>38.471212121212126</v>
      </c>
    </row>
    <row r="131" spans="1:11" s="27" customFormat="1" x14ac:dyDescent="0.25">
      <c r="A131" s="97"/>
      <c r="B131" s="105"/>
      <c r="C131" s="105"/>
      <c r="D131" s="105"/>
      <c r="E131" s="97" t="s">
        <v>79</v>
      </c>
      <c r="F131" s="97" t="s">
        <v>49</v>
      </c>
      <c r="G131" s="99">
        <v>0</v>
      </c>
      <c r="H131" s="100">
        <v>0</v>
      </c>
      <c r="I131" s="100">
        <v>0</v>
      </c>
      <c r="J131" s="109" t="e">
        <f t="shared" si="14"/>
        <v>#DIV/0!</v>
      </c>
      <c r="K131" s="121" t="e">
        <f t="shared" si="15"/>
        <v>#DIV/0!</v>
      </c>
    </row>
    <row r="132" spans="1:11" s="27" customFormat="1" x14ac:dyDescent="0.25">
      <c r="A132" s="97"/>
      <c r="B132" s="105"/>
      <c r="C132" s="105"/>
      <c r="D132" s="105"/>
      <c r="E132" s="97" t="s">
        <v>194</v>
      </c>
      <c r="F132" s="97" t="s">
        <v>115</v>
      </c>
      <c r="G132" s="99">
        <v>0</v>
      </c>
      <c r="H132" s="100">
        <v>0</v>
      </c>
      <c r="I132" s="100">
        <v>80.91</v>
      </c>
      <c r="J132" s="109" t="e">
        <f t="shared" si="14"/>
        <v>#DIV/0!</v>
      </c>
      <c r="K132" s="121" t="e">
        <f t="shared" si="15"/>
        <v>#DIV/0!</v>
      </c>
    </row>
    <row r="133" spans="1:11" s="27" customFormat="1" x14ac:dyDescent="0.25">
      <c r="A133" s="97"/>
      <c r="B133" s="105"/>
      <c r="C133" s="105"/>
      <c r="D133" s="105"/>
      <c r="E133" s="97" t="s">
        <v>78</v>
      </c>
      <c r="F133" s="97" t="s">
        <v>34</v>
      </c>
      <c r="G133" s="99">
        <v>0</v>
      </c>
      <c r="H133" s="100">
        <v>0</v>
      </c>
      <c r="I133" s="100">
        <v>173</v>
      </c>
      <c r="J133" s="109" t="e">
        <f t="shared" si="14"/>
        <v>#DIV/0!</v>
      </c>
      <c r="K133" s="121" t="e">
        <f t="shared" si="15"/>
        <v>#DIV/0!</v>
      </c>
    </row>
    <row r="134" spans="1:11" s="27" customFormat="1" x14ac:dyDescent="0.25">
      <c r="A134" s="97"/>
      <c r="B134" s="105"/>
      <c r="C134" s="105"/>
      <c r="D134" s="105"/>
      <c r="E134" s="97" t="s">
        <v>77</v>
      </c>
      <c r="F134" s="97" t="s">
        <v>46</v>
      </c>
      <c r="G134" s="99">
        <v>12.34</v>
      </c>
      <c r="H134" s="100">
        <v>660</v>
      </c>
      <c r="I134" s="100">
        <v>0</v>
      </c>
      <c r="J134" s="109">
        <f t="shared" si="14"/>
        <v>0</v>
      </c>
      <c r="K134" s="121">
        <f t="shared" si="15"/>
        <v>0</v>
      </c>
    </row>
    <row r="135" spans="1:11" s="28" customFormat="1" x14ac:dyDescent="0.25">
      <c r="A135" s="102"/>
      <c r="B135" s="102"/>
      <c r="C135" s="102"/>
      <c r="D135" s="102">
        <v>3227</v>
      </c>
      <c r="E135" s="105"/>
      <c r="F135" s="105" t="s">
        <v>167</v>
      </c>
      <c r="G135" s="106">
        <v>0</v>
      </c>
      <c r="H135" s="96">
        <v>0</v>
      </c>
      <c r="I135" s="96">
        <v>292.27</v>
      </c>
      <c r="J135" s="96" t="e">
        <f t="shared" si="14"/>
        <v>#DIV/0!</v>
      </c>
      <c r="K135" s="119" t="e">
        <f t="shared" si="15"/>
        <v>#DIV/0!</v>
      </c>
    </row>
    <row r="136" spans="1:11" x14ac:dyDescent="0.25">
      <c r="A136" s="108"/>
      <c r="B136" s="102"/>
      <c r="C136" s="102"/>
      <c r="D136" s="102"/>
      <c r="E136" s="97" t="s">
        <v>79</v>
      </c>
      <c r="F136" s="97" t="s">
        <v>49</v>
      </c>
      <c r="G136" s="99">
        <v>0</v>
      </c>
      <c r="H136" s="109">
        <v>0</v>
      </c>
      <c r="I136" s="109">
        <v>292.27</v>
      </c>
      <c r="J136" s="109" t="e">
        <f t="shared" si="14"/>
        <v>#DIV/0!</v>
      </c>
      <c r="K136" s="121" t="e">
        <f t="shared" si="15"/>
        <v>#DIV/0!</v>
      </c>
    </row>
    <row r="137" spans="1:11" s="28" customFormat="1" x14ac:dyDescent="0.25">
      <c r="A137" s="102"/>
      <c r="B137" s="102"/>
      <c r="C137" s="102">
        <v>323</v>
      </c>
      <c r="D137" s="102"/>
      <c r="E137" s="102"/>
      <c r="F137" s="102" t="s">
        <v>140</v>
      </c>
      <c r="G137" s="104">
        <v>13701.18</v>
      </c>
      <c r="H137" s="104">
        <v>61180.14</v>
      </c>
      <c r="I137" s="104">
        <v>14359.38</v>
      </c>
      <c r="J137" s="96">
        <f t="shared" si="14"/>
        <v>104.80396578980789</v>
      </c>
      <c r="K137" s="119">
        <f t="shared" si="15"/>
        <v>23.470655673556809</v>
      </c>
    </row>
    <row r="138" spans="1:11" s="28" customFormat="1" x14ac:dyDescent="0.25">
      <c r="A138" s="102"/>
      <c r="B138" s="102"/>
      <c r="C138" s="102"/>
      <c r="D138" s="102">
        <v>3231</v>
      </c>
      <c r="E138" s="102"/>
      <c r="F138" s="102" t="s">
        <v>136</v>
      </c>
      <c r="G138" s="104">
        <v>1147.07</v>
      </c>
      <c r="H138" s="104">
        <f t="shared" ref="H138" si="30">SUM(H140:H143)</f>
        <v>5330.14</v>
      </c>
      <c r="I138" s="104">
        <v>884.62</v>
      </c>
      <c r="J138" s="96">
        <f t="shared" si="14"/>
        <v>77.119966523403107</v>
      </c>
      <c r="K138" s="119">
        <f t="shared" si="15"/>
        <v>16.596562191612225</v>
      </c>
    </row>
    <row r="139" spans="1:11" s="28" customFormat="1" x14ac:dyDescent="0.25">
      <c r="A139" s="102"/>
      <c r="B139" s="102"/>
      <c r="C139" s="102"/>
      <c r="D139" s="102"/>
      <c r="E139" s="102" t="s">
        <v>260</v>
      </c>
      <c r="F139" s="102" t="s">
        <v>261</v>
      </c>
      <c r="G139" s="104">
        <v>119.95</v>
      </c>
      <c r="H139" s="104">
        <v>0</v>
      </c>
      <c r="I139" s="104"/>
      <c r="J139" s="96"/>
      <c r="K139" s="119"/>
    </row>
    <row r="140" spans="1:11" s="27" customFormat="1" x14ac:dyDescent="0.25">
      <c r="A140" s="97"/>
      <c r="B140" s="105"/>
      <c r="C140" s="105"/>
      <c r="D140" s="105"/>
      <c r="E140" s="97" t="s">
        <v>79</v>
      </c>
      <c r="F140" s="97" t="s">
        <v>49</v>
      </c>
      <c r="G140" s="99">
        <v>1011.3</v>
      </c>
      <c r="H140" s="100">
        <v>1420.14</v>
      </c>
      <c r="I140" s="100">
        <v>884.62</v>
      </c>
      <c r="J140" s="109">
        <f t="shared" ref="J140:J228" si="31">I140/G140*100</f>
        <v>87.473548897458713</v>
      </c>
      <c r="K140" s="121">
        <f t="shared" ref="K140:K228" si="32">I140/H140*100</f>
        <v>62.291041728280305</v>
      </c>
    </row>
    <row r="141" spans="1:11" s="27" customFormat="1" x14ac:dyDescent="0.25">
      <c r="A141" s="97"/>
      <c r="B141" s="105"/>
      <c r="C141" s="105"/>
      <c r="D141" s="105"/>
      <c r="E141" s="97" t="s">
        <v>77</v>
      </c>
      <c r="F141" s="97" t="s">
        <v>46</v>
      </c>
      <c r="G141" s="99">
        <v>15.82</v>
      </c>
      <c r="H141" s="100">
        <v>2850</v>
      </c>
      <c r="I141" s="100">
        <v>0</v>
      </c>
      <c r="J141" s="109">
        <f t="shared" si="31"/>
        <v>0</v>
      </c>
      <c r="K141" s="121">
        <f t="shared" si="32"/>
        <v>0</v>
      </c>
    </row>
    <row r="142" spans="1:11" s="27" customFormat="1" x14ac:dyDescent="0.25">
      <c r="A142" s="97"/>
      <c r="B142" s="105"/>
      <c r="C142" s="105"/>
      <c r="D142" s="105"/>
      <c r="E142" s="97" t="s">
        <v>75</v>
      </c>
      <c r="F142" s="97" t="s">
        <v>249</v>
      </c>
      <c r="G142" s="99"/>
      <c r="H142" s="100">
        <v>1060</v>
      </c>
      <c r="I142" s="100"/>
      <c r="J142" s="109"/>
      <c r="K142" s="121"/>
    </row>
    <row r="143" spans="1:11" s="27" customFormat="1" x14ac:dyDescent="0.25">
      <c r="A143" s="97"/>
      <c r="B143" s="105"/>
      <c r="C143" s="105"/>
      <c r="D143" s="105"/>
      <c r="E143" s="97" t="s">
        <v>76</v>
      </c>
      <c r="F143" s="97" t="s">
        <v>50</v>
      </c>
      <c r="G143" s="99"/>
      <c r="H143" s="100">
        <v>0</v>
      </c>
      <c r="I143" s="100">
        <v>0</v>
      </c>
      <c r="J143" s="109" t="e">
        <f t="shared" si="31"/>
        <v>#DIV/0!</v>
      </c>
      <c r="K143" s="121" t="e">
        <f t="shared" si="32"/>
        <v>#DIV/0!</v>
      </c>
    </row>
    <row r="144" spans="1:11" s="28" customFormat="1" ht="15" customHeight="1" x14ac:dyDescent="0.25">
      <c r="A144" s="102"/>
      <c r="B144" s="102"/>
      <c r="C144" s="102"/>
      <c r="D144" s="102">
        <v>3232</v>
      </c>
      <c r="E144" s="102"/>
      <c r="F144" s="102" t="s">
        <v>141</v>
      </c>
      <c r="G144" s="104">
        <v>3448.26</v>
      </c>
      <c r="H144" s="104">
        <v>38900.839999999997</v>
      </c>
      <c r="I144" s="104">
        <v>1504.8</v>
      </c>
      <c r="J144" s="96">
        <f t="shared" si="31"/>
        <v>43.639400741243406</v>
      </c>
      <c r="K144" s="119">
        <f t="shared" si="32"/>
        <v>3.8682969313773179</v>
      </c>
    </row>
    <row r="145" spans="1:11" s="27" customFormat="1" x14ac:dyDescent="0.25">
      <c r="A145" s="97"/>
      <c r="B145" s="105"/>
      <c r="C145" s="105"/>
      <c r="D145" s="105"/>
      <c r="E145" s="97" t="s">
        <v>81</v>
      </c>
      <c r="F145" s="97" t="s">
        <v>83</v>
      </c>
      <c r="G145" s="99">
        <v>1168.46</v>
      </c>
      <c r="H145" s="100">
        <v>0</v>
      </c>
      <c r="I145" s="100">
        <v>0</v>
      </c>
      <c r="J145" s="109">
        <f t="shared" si="31"/>
        <v>0</v>
      </c>
      <c r="K145" s="121" t="e">
        <f t="shared" si="32"/>
        <v>#DIV/0!</v>
      </c>
    </row>
    <row r="146" spans="1:11" s="27" customFormat="1" x14ac:dyDescent="0.25">
      <c r="A146" s="97"/>
      <c r="B146" s="105"/>
      <c r="C146" s="105"/>
      <c r="D146" s="105"/>
      <c r="E146" s="97" t="s">
        <v>75</v>
      </c>
      <c r="F146" s="97" t="s">
        <v>266</v>
      </c>
      <c r="G146" s="99"/>
      <c r="H146" s="100">
        <v>26550</v>
      </c>
      <c r="I146" s="100"/>
      <c r="J146" s="109"/>
      <c r="K146" s="121"/>
    </row>
    <row r="147" spans="1:11" s="27" customFormat="1" x14ac:dyDescent="0.25">
      <c r="A147" s="97"/>
      <c r="B147" s="105"/>
      <c r="C147" s="105"/>
      <c r="D147" s="105"/>
      <c r="E147" s="97" t="s">
        <v>79</v>
      </c>
      <c r="F147" s="97" t="s">
        <v>49</v>
      </c>
      <c r="G147" s="99">
        <v>2105.64</v>
      </c>
      <c r="H147" s="100">
        <v>1327.23</v>
      </c>
      <c r="I147" s="100">
        <v>1504.8</v>
      </c>
      <c r="J147" s="109">
        <f t="shared" si="31"/>
        <v>71.465207727816733</v>
      </c>
      <c r="K147" s="121">
        <f t="shared" si="32"/>
        <v>113.37899233742456</v>
      </c>
    </row>
    <row r="148" spans="1:11" s="27" customFormat="1" x14ac:dyDescent="0.25">
      <c r="A148" s="97"/>
      <c r="B148" s="105"/>
      <c r="C148" s="105"/>
      <c r="D148" s="105"/>
      <c r="E148" s="97" t="s">
        <v>126</v>
      </c>
      <c r="F148" s="97" t="s">
        <v>268</v>
      </c>
      <c r="G148" s="99"/>
      <c r="H148" s="100">
        <v>8230</v>
      </c>
      <c r="I148" s="100"/>
      <c r="J148" s="109"/>
      <c r="K148" s="121"/>
    </row>
    <row r="149" spans="1:11" s="27" customFormat="1" x14ac:dyDescent="0.25">
      <c r="A149" s="97"/>
      <c r="B149" s="105"/>
      <c r="C149" s="105"/>
      <c r="D149" s="105"/>
      <c r="E149" s="97" t="s">
        <v>77</v>
      </c>
      <c r="F149" s="97" t="s">
        <v>46</v>
      </c>
      <c r="G149" s="99">
        <v>174.2</v>
      </c>
      <c r="H149" s="100">
        <v>1330</v>
      </c>
      <c r="I149" s="100">
        <v>0</v>
      </c>
      <c r="J149" s="109">
        <f t="shared" si="31"/>
        <v>0</v>
      </c>
      <c r="K149" s="121">
        <f t="shared" si="32"/>
        <v>0</v>
      </c>
    </row>
    <row r="150" spans="1:11" s="27" customFormat="1" x14ac:dyDescent="0.25">
      <c r="A150" s="97"/>
      <c r="B150" s="105"/>
      <c r="C150" s="105"/>
      <c r="D150" s="105">
        <v>3233</v>
      </c>
      <c r="E150" s="97"/>
      <c r="F150" s="97" t="s">
        <v>271</v>
      </c>
      <c r="G150" s="99">
        <v>85.04</v>
      </c>
      <c r="H150" s="100">
        <v>1463.61</v>
      </c>
      <c r="I150" s="100">
        <v>63.72</v>
      </c>
      <c r="J150" s="109"/>
      <c r="K150" s="121"/>
    </row>
    <row r="151" spans="1:11" s="27" customFormat="1" x14ac:dyDescent="0.25">
      <c r="A151" s="97"/>
      <c r="B151" s="105"/>
      <c r="C151" s="105"/>
      <c r="D151" s="105">
        <v>3233</v>
      </c>
      <c r="E151" s="101" t="s">
        <v>79</v>
      </c>
      <c r="F151" s="97" t="s">
        <v>49</v>
      </c>
      <c r="G151" s="99">
        <v>85.04</v>
      </c>
      <c r="H151" s="100">
        <v>663.61</v>
      </c>
      <c r="I151" s="100">
        <v>63.72</v>
      </c>
      <c r="J151" s="109">
        <f t="shared" si="31"/>
        <v>74.929444967074303</v>
      </c>
      <c r="K151" s="121">
        <f t="shared" si="32"/>
        <v>9.6020252859360173</v>
      </c>
    </row>
    <row r="152" spans="1:11" s="27" customFormat="1" x14ac:dyDescent="0.25">
      <c r="A152" s="97"/>
      <c r="B152" s="105"/>
      <c r="C152" s="105"/>
      <c r="D152" s="105"/>
      <c r="E152" s="97" t="s">
        <v>126</v>
      </c>
      <c r="F152" s="97" t="s">
        <v>270</v>
      </c>
      <c r="G152" s="99">
        <v>0</v>
      </c>
      <c r="H152" s="100">
        <v>800</v>
      </c>
      <c r="I152" s="100">
        <v>0</v>
      </c>
      <c r="J152" s="109" t="e">
        <f t="shared" si="31"/>
        <v>#DIV/0!</v>
      </c>
      <c r="K152" s="121">
        <f t="shared" si="32"/>
        <v>0</v>
      </c>
    </row>
    <row r="153" spans="1:11" s="28" customFormat="1" x14ac:dyDescent="0.25">
      <c r="A153" s="102"/>
      <c r="B153" s="102"/>
      <c r="C153" s="102"/>
      <c r="D153" s="102">
        <v>3234</v>
      </c>
      <c r="E153" s="102"/>
      <c r="F153" s="102" t="s">
        <v>142</v>
      </c>
      <c r="G153" s="104">
        <f>SUM(G154+G155)</f>
        <v>4025.81</v>
      </c>
      <c r="H153" s="104">
        <f t="shared" ref="H153:I153" si="33">SUM(H154+H155)</f>
        <v>6636.14</v>
      </c>
      <c r="I153" s="104">
        <f t="shared" si="33"/>
        <v>4142.46</v>
      </c>
      <c r="J153" s="96">
        <f t="shared" si="31"/>
        <v>102.89755353581018</v>
      </c>
      <c r="K153" s="119">
        <f t="shared" si="32"/>
        <v>62.422733697601316</v>
      </c>
    </row>
    <row r="154" spans="1:11" s="27" customFormat="1" x14ac:dyDescent="0.25">
      <c r="A154" s="97"/>
      <c r="B154" s="97"/>
      <c r="C154" s="97"/>
      <c r="D154" s="97"/>
      <c r="E154" s="97" t="s">
        <v>81</v>
      </c>
      <c r="F154" s="97" t="s">
        <v>83</v>
      </c>
      <c r="G154" s="99">
        <v>0</v>
      </c>
      <c r="H154" s="100">
        <v>0</v>
      </c>
      <c r="I154" s="100">
        <v>0</v>
      </c>
      <c r="J154" s="109" t="e">
        <f t="shared" si="31"/>
        <v>#DIV/0!</v>
      </c>
      <c r="K154" s="121" t="e">
        <f t="shared" si="32"/>
        <v>#DIV/0!</v>
      </c>
    </row>
    <row r="155" spans="1:11" x14ac:dyDescent="0.25">
      <c r="A155" s="108"/>
      <c r="B155" s="102"/>
      <c r="C155" s="102"/>
      <c r="D155" s="102"/>
      <c r="E155" s="97" t="s">
        <v>79</v>
      </c>
      <c r="F155" s="97" t="s">
        <v>49</v>
      </c>
      <c r="G155" s="99">
        <v>4025.81</v>
      </c>
      <c r="H155" s="109">
        <v>6636.14</v>
      </c>
      <c r="I155" s="109">
        <v>4142.46</v>
      </c>
      <c r="J155" s="109">
        <f t="shared" si="31"/>
        <v>102.89755353581018</v>
      </c>
      <c r="K155" s="121">
        <f t="shared" si="32"/>
        <v>62.422733697601316</v>
      </c>
    </row>
    <row r="156" spans="1:11" s="28" customFormat="1" x14ac:dyDescent="0.25">
      <c r="A156" s="102"/>
      <c r="B156" s="102"/>
      <c r="C156" s="102"/>
      <c r="D156" s="102">
        <v>3235</v>
      </c>
      <c r="E156" s="102"/>
      <c r="F156" s="102" t="s">
        <v>143</v>
      </c>
      <c r="G156" s="104">
        <v>0</v>
      </c>
      <c r="H156" s="96">
        <v>0</v>
      </c>
      <c r="I156" s="96">
        <v>0</v>
      </c>
      <c r="J156" s="96" t="e">
        <f t="shared" si="31"/>
        <v>#DIV/0!</v>
      </c>
      <c r="K156" s="119" t="e">
        <f t="shared" si="32"/>
        <v>#DIV/0!</v>
      </c>
    </row>
    <row r="157" spans="1:11" x14ac:dyDescent="0.25">
      <c r="A157" s="108"/>
      <c r="B157" s="102"/>
      <c r="C157" s="102"/>
      <c r="D157" s="102"/>
      <c r="E157" s="97" t="s">
        <v>79</v>
      </c>
      <c r="F157" s="97" t="s">
        <v>49</v>
      </c>
      <c r="G157" s="99">
        <v>0</v>
      </c>
      <c r="H157" s="109">
        <v>0</v>
      </c>
      <c r="I157" s="109">
        <v>0</v>
      </c>
      <c r="J157" s="109" t="e">
        <f t="shared" si="31"/>
        <v>#DIV/0!</v>
      </c>
      <c r="K157" s="121" t="e">
        <f t="shared" si="32"/>
        <v>#DIV/0!</v>
      </c>
    </row>
    <row r="158" spans="1:11" s="28" customFormat="1" x14ac:dyDescent="0.25">
      <c r="A158" s="102"/>
      <c r="B158" s="102"/>
      <c r="C158" s="102"/>
      <c r="D158" s="102">
        <v>3236</v>
      </c>
      <c r="E158" s="102"/>
      <c r="F158" s="102" t="s">
        <v>144</v>
      </c>
      <c r="G158" s="104">
        <v>1383.46</v>
      </c>
      <c r="H158" s="104">
        <f t="shared" ref="H158:I158" si="34">SUM(H159:H161)</f>
        <v>3133.14</v>
      </c>
      <c r="I158" s="104">
        <f t="shared" si="34"/>
        <v>884</v>
      </c>
      <c r="J158" s="96">
        <f t="shared" si="31"/>
        <v>63.897763578274756</v>
      </c>
      <c r="K158" s="119">
        <f t="shared" si="32"/>
        <v>28.214506852550475</v>
      </c>
    </row>
    <row r="159" spans="1:11" x14ac:dyDescent="0.25">
      <c r="A159" s="108"/>
      <c r="B159" s="102"/>
      <c r="C159" s="102"/>
      <c r="D159" s="102"/>
      <c r="E159" s="97" t="s">
        <v>79</v>
      </c>
      <c r="F159" s="97" t="s">
        <v>49</v>
      </c>
      <c r="G159" s="99">
        <v>494.22</v>
      </c>
      <c r="H159" s="109">
        <v>2203.14</v>
      </c>
      <c r="I159" s="109">
        <v>884</v>
      </c>
      <c r="J159" s="109">
        <f t="shared" si="31"/>
        <v>178.86771073610942</v>
      </c>
      <c r="K159" s="121">
        <f t="shared" si="32"/>
        <v>40.124549506613292</v>
      </c>
    </row>
    <row r="160" spans="1:11" x14ac:dyDescent="0.25">
      <c r="A160" s="108"/>
      <c r="B160" s="102"/>
      <c r="C160" s="102"/>
      <c r="D160" s="102"/>
      <c r="E160" s="97" t="s">
        <v>77</v>
      </c>
      <c r="F160" s="97" t="s">
        <v>46</v>
      </c>
      <c r="G160" s="99">
        <v>0</v>
      </c>
      <c r="H160" s="109">
        <v>0</v>
      </c>
      <c r="I160" s="109">
        <v>0</v>
      </c>
      <c r="J160" s="109" t="e">
        <f t="shared" si="31"/>
        <v>#DIV/0!</v>
      </c>
      <c r="K160" s="121" t="e">
        <f t="shared" si="32"/>
        <v>#DIV/0!</v>
      </c>
    </row>
    <row r="161" spans="1:11" x14ac:dyDescent="0.25">
      <c r="A161" s="108"/>
      <c r="B161" s="102"/>
      <c r="C161" s="102"/>
      <c r="D161" s="102"/>
      <c r="E161" s="97" t="s">
        <v>76</v>
      </c>
      <c r="F161" s="97" t="s">
        <v>50</v>
      </c>
      <c r="G161" s="99">
        <v>889.24</v>
      </c>
      <c r="H161" s="109">
        <v>930</v>
      </c>
      <c r="I161" s="109">
        <v>0</v>
      </c>
      <c r="J161" s="109">
        <f t="shared" si="31"/>
        <v>0</v>
      </c>
      <c r="K161" s="121">
        <f t="shared" si="32"/>
        <v>0</v>
      </c>
    </row>
    <row r="162" spans="1:11" s="28" customFormat="1" x14ac:dyDescent="0.25">
      <c r="A162" s="102"/>
      <c r="B162" s="102"/>
      <c r="C162" s="102"/>
      <c r="D162" s="102">
        <v>3237</v>
      </c>
      <c r="E162" s="102"/>
      <c r="F162" s="102" t="s">
        <v>145</v>
      </c>
      <c r="G162" s="104">
        <v>1551.36</v>
      </c>
      <c r="H162" s="96">
        <v>2589.9499999999998</v>
      </c>
      <c r="I162" s="96">
        <v>5196.7700000000004</v>
      </c>
      <c r="J162" s="96">
        <f t="shared" si="31"/>
        <v>334.98156456270635</v>
      </c>
      <c r="K162" s="119">
        <f t="shared" si="32"/>
        <v>200.65136392594454</v>
      </c>
    </row>
    <row r="163" spans="1:11" s="28" customFormat="1" x14ac:dyDescent="0.25">
      <c r="A163" s="102"/>
      <c r="B163" s="102"/>
      <c r="C163" s="102"/>
      <c r="D163" s="102"/>
      <c r="E163" s="102" t="s">
        <v>81</v>
      </c>
      <c r="F163" s="102" t="s">
        <v>253</v>
      </c>
      <c r="G163" s="104">
        <v>692.81</v>
      </c>
      <c r="H163" s="96"/>
      <c r="I163" s="96">
        <v>3649.7</v>
      </c>
      <c r="J163" s="96">
        <f t="shared" si="31"/>
        <v>526.79666863930947</v>
      </c>
      <c r="K163" s="119"/>
    </row>
    <row r="164" spans="1:11" s="28" customFormat="1" x14ac:dyDescent="0.25">
      <c r="A164" s="102"/>
      <c r="B164" s="102"/>
      <c r="C164" s="102"/>
      <c r="D164" s="102"/>
      <c r="E164" s="122" t="s">
        <v>77</v>
      </c>
      <c r="F164" s="102" t="s">
        <v>46</v>
      </c>
      <c r="G164" s="104">
        <v>0</v>
      </c>
      <c r="H164" s="96">
        <v>200</v>
      </c>
      <c r="I164" s="96">
        <v>477.14</v>
      </c>
      <c r="J164" s="96"/>
      <c r="K164" s="119"/>
    </row>
    <row r="165" spans="1:11" x14ac:dyDescent="0.25">
      <c r="A165" s="108"/>
      <c r="B165" s="102"/>
      <c r="C165" s="102"/>
      <c r="D165" s="102"/>
      <c r="E165" s="97" t="s">
        <v>79</v>
      </c>
      <c r="F165" s="97" t="s">
        <v>49</v>
      </c>
      <c r="G165" s="99">
        <v>858.55</v>
      </c>
      <c r="H165" s="109">
        <v>1459.95</v>
      </c>
      <c r="I165" s="109">
        <v>1069.93</v>
      </c>
      <c r="J165" s="109">
        <f t="shared" si="31"/>
        <v>124.62058121250948</v>
      </c>
      <c r="K165" s="121">
        <f t="shared" si="32"/>
        <v>73.285386485838558</v>
      </c>
    </row>
    <row r="166" spans="1:11" x14ac:dyDescent="0.25">
      <c r="A166" s="108"/>
      <c r="B166" s="102"/>
      <c r="C166" s="102"/>
      <c r="D166" s="102"/>
      <c r="E166" s="97" t="s">
        <v>269</v>
      </c>
      <c r="F166" s="97"/>
      <c r="G166" s="99"/>
      <c r="H166" s="109">
        <v>930</v>
      </c>
      <c r="I166" s="109"/>
      <c r="J166" s="109"/>
      <c r="K166" s="121"/>
    </row>
    <row r="167" spans="1:11" s="28" customFormat="1" x14ac:dyDescent="0.25">
      <c r="A167" s="102"/>
      <c r="B167" s="102"/>
      <c r="C167" s="102"/>
      <c r="D167" s="102">
        <v>3238</v>
      </c>
      <c r="E167" s="102"/>
      <c r="F167" s="102" t="s">
        <v>146</v>
      </c>
      <c r="G167" s="104">
        <v>1457.95</v>
      </c>
      <c r="H167" s="96">
        <v>2325.4</v>
      </c>
      <c r="I167" s="96">
        <v>1152.05</v>
      </c>
      <c r="J167" s="96">
        <f t="shared" si="31"/>
        <v>79.018484858877187</v>
      </c>
      <c r="K167" s="119">
        <f t="shared" si="32"/>
        <v>49.542014277113609</v>
      </c>
    </row>
    <row r="168" spans="1:11" s="28" customFormat="1" x14ac:dyDescent="0.25">
      <c r="A168" s="102"/>
      <c r="B168" s="102"/>
      <c r="C168" s="102"/>
      <c r="D168" s="102"/>
      <c r="E168" s="102" t="s">
        <v>77</v>
      </c>
      <c r="F168" s="102" t="s">
        <v>257</v>
      </c>
      <c r="G168" s="104">
        <v>87.93</v>
      </c>
      <c r="H168" s="96">
        <v>600</v>
      </c>
      <c r="I168" s="96">
        <v>0</v>
      </c>
      <c r="J168" s="96"/>
      <c r="K168" s="119"/>
    </row>
    <row r="169" spans="1:11" x14ac:dyDescent="0.25">
      <c r="A169" s="108"/>
      <c r="B169" s="102"/>
      <c r="C169" s="102"/>
      <c r="D169" s="102"/>
      <c r="E169" s="97" t="s">
        <v>79</v>
      </c>
      <c r="F169" s="97" t="s">
        <v>49</v>
      </c>
      <c r="G169" s="99">
        <v>1370.02</v>
      </c>
      <c r="H169" s="109">
        <v>1725.4</v>
      </c>
      <c r="I169" s="109">
        <v>1152.05</v>
      </c>
      <c r="J169" s="109">
        <f t="shared" si="31"/>
        <v>84.090013284477592</v>
      </c>
      <c r="K169" s="121">
        <f t="shared" si="32"/>
        <v>66.770024342181529</v>
      </c>
    </row>
    <row r="170" spans="1:11" s="28" customFormat="1" x14ac:dyDescent="0.25">
      <c r="A170" s="102"/>
      <c r="B170" s="102"/>
      <c r="C170" s="102"/>
      <c r="D170" s="102">
        <v>3239</v>
      </c>
      <c r="E170" s="102"/>
      <c r="F170" s="102" t="s">
        <v>147</v>
      </c>
      <c r="G170" s="104">
        <v>602.23</v>
      </c>
      <c r="H170" s="96">
        <v>2264.5300000000002</v>
      </c>
      <c r="I170" s="96">
        <v>530.96</v>
      </c>
      <c r="J170" s="96">
        <f t="shared" si="31"/>
        <v>88.165650997127344</v>
      </c>
      <c r="K170" s="119">
        <f t="shared" si="32"/>
        <v>23.44680794690289</v>
      </c>
    </row>
    <row r="171" spans="1:11" s="28" customFormat="1" x14ac:dyDescent="0.25">
      <c r="A171" s="102"/>
      <c r="B171" s="102"/>
      <c r="C171" s="102"/>
      <c r="D171" s="102"/>
      <c r="E171" s="102" t="s">
        <v>77</v>
      </c>
      <c r="F171" s="102" t="s">
        <v>46</v>
      </c>
      <c r="G171" s="104">
        <v>26.54</v>
      </c>
      <c r="H171" s="96">
        <v>900</v>
      </c>
      <c r="I171" s="96">
        <v>5.6</v>
      </c>
      <c r="J171" s="96"/>
      <c r="K171" s="119"/>
    </row>
    <row r="172" spans="1:11" s="28" customFormat="1" x14ac:dyDescent="0.25">
      <c r="A172" s="102"/>
      <c r="B172" s="102"/>
      <c r="C172" s="102"/>
      <c r="D172" s="102"/>
      <c r="E172" s="102" t="s">
        <v>78</v>
      </c>
      <c r="F172" s="102" t="s">
        <v>34</v>
      </c>
      <c r="G172" s="104"/>
      <c r="H172" s="96">
        <v>900</v>
      </c>
      <c r="I172" s="96">
        <v>0</v>
      </c>
      <c r="J172" s="96"/>
      <c r="K172" s="119"/>
    </row>
    <row r="173" spans="1:11" x14ac:dyDescent="0.25">
      <c r="A173" s="108"/>
      <c r="B173" s="102"/>
      <c r="C173" s="102"/>
      <c r="D173" s="102"/>
      <c r="E173" s="97" t="s">
        <v>79</v>
      </c>
      <c r="F173" s="97" t="s">
        <v>49</v>
      </c>
      <c r="G173" s="99">
        <v>575.69000000000005</v>
      </c>
      <c r="H173" s="109">
        <v>464.53</v>
      </c>
      <c r="I173" s="109">
        <v>525.36</v>
      </c>
      <c r="J173" s="109">
        <f t="shared" si="31"/>
        <v>91.257447584637561</v>
      </c>
      <c r="K173" s="121">
        <f t="shared" si="32"/>
        <v>113.09495619228038</v>
      </c>
    </row>
    <row r="174" spans="1:11" s="28" customFormat="1" x14ac:dyDescent="0.25">
      <c r="A174" s="102"/>
      <c r="B174" s="102"/>
      <c r="C174" s="102">
        <v>329</v>
      </c>
      <c r="D174" s="102"/>
      <c r="E174" s="102"/>
      <c r="F174" s="102" t="s">
        <v>148</v>
      </c>
      <c r="G174" s="104">
        <v>15248.64</v>
      </c>
      <c r="H174" s="104">
        <v>31226.86</v>
      </c>
      <c r="I174" s="104">
        <f t="shared" ref="I174" si="35">I175+I177+I182+I186+I192</f>
        <v>3182.0499999999997</v>
      </c>
      <c r="J174" s="96">
        <f t="shared" si="31"/>
        <v>20.867762633257787</v>
      </c>
      <c r="K174" s="119">
        <f t="shared" si="32"/>
        <v>10.190105569372006</v>
      </c>
    </row>
    <row r="175" spans="1:11" s="28" customFormat="1" x14ac:dyDescent="0.25">
      <c r="A175" s="102"/>
      <c r="B175" s="102"/>
      <c r="C175" s="102"/>
      <c r="D175" s="102">
        <v>3292</v>
      </c>
      <c r="E175" s="102"/>
      <c r="F175" s="102" t="s">
        <v>149</v>
      </c>
      <c r="G175" s="104">
        <v>449.29</v>
      </c>
      <c r="H175" s="96">
        <v>1061.78</v>
      </c>
      <c r="I175" s="96">
        <v>466.91</v>
      </c>
      <c r="J175" s="96">
        <f t="shared" si="31"/>
        <v>103.92174319481849</v>
      </c>
      <c r="K175" s="119">
        <f t="shared" si="32"/>
        <v>43.974269622709038</v>
      </c>
    </row>
    <row r="176" spans="1:11" x14ac:dyDescent="0.25">
      <c r="A176" s="108"/>
      <c r="B176" s="102"/>
      <c r="C176" s="102"/>
      <c r="D176" s="102"/>
      <c r="E176" s="97" t="s">
        <v>79</v>
      </c>
      <c r="F176" s="97" t="s">
        <v>49</v>
      </c>
      <c r="G176" s="99">
        <v>449.29</v>
      </c>
      <c r="H176" s="109">
        <v>1061.78</v>
      </c>
      <c r="I176" s="109">
        <v>466.91</v>
      </c>
      <c r="J176" s="109">
        <f t="shared" si="31"/>
        <v>103.92174319481849</v>
      </c>
      <c r="K176" s="121">
        <f t="shared" si="32"/>
        <v>43.974269622709038</v>
      </c>
    </row>
    <row r="177" spans="1:11" s="28" customFormat="1" x14ac:dyDescent="0.25">
      <c r="A177" s="102"/>
      <c r="B177" s="102"/>
      <c r="C177" s="102"/>
      <c r="D177" s="102">
        <v>3293</v>
      </c>
      <c r="E177" s="102"/>
      <c r="F177" s="102" t="s">
        <v>150</v>
      </c>
      <c r="G177" s="104">
        <v>158.84</v>
      </c>
      <c r="H177" s="96">
        <v>599.08000000000004</v>
      </c>
      <c r="I177" s="96">
        <v>226.98</v>
      </c>
      <c r="J177" s="96">
        <f t="shared" si="31"/>
        <v>142.89851422815411</v>
      </c>
      <c r="K177" s="119">
        <f t="shared" si="32"/>
        <v>37.888095079121314</v>
      </c>
    </row>
    <row r="178" spans="1:11" s="28" customFormat="1" x14ac:dyDescent="0.25">
      <c r="A178" s="102"/>
      <c r="B178" s="102"/>
      <c r="C178" s="102"/>
      <c r="D178" s="102"/>
      <c r="E178" s="102" t="s">
        <v>76</v>
      </c>
      <c r="F178" s="102" t="s">
        <v>50</v>
      </c>
      <c r="G178" s="104"/>
      <c r="H178" s="96"/>
      <c r="I178" s="96">
        <v>206.66</v>
      </c>
      <c r="J178" s="96"/>
      <c r="K178" s="119"/>
    </row>
    <row r="179" spans="1:11" s="28" customFormat="1" x14ac:dyDescent="0.25">
      <c r="A179" s="102"/>
      <c r="B179" s="102"/>
      <c r="C179" s="102"/>
      <c r="D179" s="102"/>
      <c r="E179" s="102" t="s">
        <v>79</v>
      </c>
      <c r="F179" s="102" t="s">
        <v>49</v>
      </c>
      <c r="G179" s="104"/>
      <c r="H179" s="96">
        <v>199.08</v>
      </c>
      <c r="I179" s="96"/>
      <c r="J179" s="96"/>
      <c r="K179" s="119"/>
    </row>
    <row r="180" spans="1:11" s="28" customFormat="1" x14ac:dyDescent="0.25">
      <c r="A180" s="102"/>
      <c r="B180" s="102"/>
      <c r="C180" s="102"/>
      <c r="D180" s="102"/>
      <c r="E180" s="102" t="s">
        <v>77</v>
      </c>
      <c r="F180" s="102" t="s">
        <v>46</v>
      </c>
      <c r="G180" s="104">
        <v>85.25</v>
      </c>
      <c r="H180" s="96">
        <v>400</v>
      </c>
      <c r="I180" s="96">
        <v>20.32</v>
      </c>
      <c r="J180" s="96"/>
      <c r="K180" s="119"/>
    </row>
    <row r="181" spans="1:11" x14ac:dyDescent="0.25">
      <c r="A181" s="108"/>
      <c r="B181" s="102"/>
      <c r="C181" s="102"/>
      <c r="D181" s="102"/>
      <c r="E181" s="97" t="s">
        <v>81</v>
      </c>
      <c r="F181" s="97" t="s">
        <v>253</v>
      </c>
      <c r="G181" s="99">
        <v>73.59</v>
      </c>
      <c r="H181" s="109">
        <v>0</v>
      </c>
      <c r="I181" s="109">
        <v>0</v>
      </c>
      <c r="J181" s="109">
        <f t="shared" si="31"/>
        <v>0</v>
      </c>
      <c r="K181" s="121" t="e">
        <f t="shared" si="32"/>
        <v>#DIV/0!</v>
      </c>
    </row>
    <row r="182" spans="1:11" s="28" customFormat="1" x14ac:dyDescent="0.25">
      <c r="A182" s="102"/>
      <c r="B182" s="102"/>
      <c r="C182" s="102"/>
      <c r="D182" s="102">
        <v>3294</v>
      </c>
      <c r="E182" s="102"/>
      <c r="F182" s="102" t="s">
        <v>151</v>
      </c>
      <c r="G182" s="104">
        <f>SUM(G183+G185)</f>
        <v>119.45</v>
      </c>
      <c r="H182" s="104">
        <v>236.18</v>
      </c>
      <c r="I182" s="104">
        <v>121.36</v>
      </c>
      <c r="J182" s="96">
        <f t="shared" si="31"/>
        <v>101.59899539556298</v>
      </c>
      <c r="K182" s="121">
        <f t="shared" si="32"/>
        <v>51.384537217376582</v>
      </c>
    </row>
    <row r="183" spans="1:11" x14ac:dyDescent="0.25">
      <c r="A183" s="108"/>
      <c r="B183" s="102"/>
      <c r="C183" s="102"/>
      <c r="D183" s="102"/>
      <c r="E183" s="97" t="s">
        <v>79</v>
      </c>
      <c r="F183" s="97" t="s">
        <v>49</v>
      </c>
      <c r="G183" s="99">
        <v>119.45</v>
      </c>
      <c r="H183" s="109">
        <v>106.18</v>
      </c>
      <c r="I183" s="109">
        <v>53.09</v>
      </c>
      <c r="J183" s="109">
        <f t="shared" si="31"/>
        <v>44.44537463373797</v>
      </c>
      <c r="K183" s="121">
        <f t="shared" si="32"/>
        <v>50</v>
      </c>
    </row>
    <row r="184" spans="1:11" x14ac:dyDescent="0.25">
      <c r="A184" s="108"/>
      <c r="B184" s="102"/>
      <c r="C184" s="102"/>
      <c r="D184" s="102"/>
      <c r="E184" s="97" t="s">
        <v>264</v>
      </c>
      <c r="F184" s="97"/>
      <c r="G184" s="99">
        <v>0</v>
      </c>
      <c r="H184" s="109">
        <v>130</v>
      </c>
      <c r="I184" s="109">
        <v>68.27</v>
      </c>
      <c r="J184" s="109"/>
      <c r="K184" s="121"/>
    </row>
    <row r="185" spans="1:11" x14ac:dyDescent="0.25">
      <c r="A185" s="108"/>
      <c r="B185" s="102"/>
      <c r="C185" s="102"/>
      <c r="D185" s="102"/>
      <c r="E185" s="97" t="s">
        <v>78</v>
      </c>
      <c r="F185" s="97" t="s">
        <v>34</v>
      </c>
      <c r="G185" s="99">
        <v>0</v>
      </c>
      <c r="H185" s="109">
        <v>0</v>
      </c>
      <c r="I185" s="109">
        <v>0</v>
      </c>
      <c r="J185" s="109" t="e">
        <f t="shared" si="31"/>
        <v>#DIV/0!</v>
      </c>
      <c r="K185" s="121" t="e">
        <f t="shared" si="32"/>
        <v>#DIV/0!</v>
      </c>
    </row>
    <row r="186" spans="1:11" s="28" customFormat="1" x14ac:dyDescent="0.25">
      <c r="A186" s="102"/>
      <c r="B186" s="102"/>
      <c r="C186" s="102"/>
      <c r="D186" s="102">
        <v>3295</v>
      </c>
      <c r="E186" s="102"/>
      <c r="F186" s="102" t="s">
        <v>152</v>
      </c>
      <c r="G186" s="104">
        <v>2183.4299999999998</v>
      </c>
      <c r="H186" s="104">
        <v>3819.82</v>
      </c>
      <c r="I186" s="104">
        <v>1791.7</v>
      </c>
      <c r="J186" s="96">
        <f t="shared" si="31"/>
        <v>82.058962274952719</v>
      </c>
      <c r="K186" s="119">
        <f t="shared" si="32"/>
        <v>46.905351561068322</v>
      </c>
    </row>
    <row r="187" spans="1:11" x14ac:dyDescent="0.25">
      <c r="A187" s="108"/>
      <c r="B187" s="102"/>
      <c r="C187" s="102"/>
      <c r="D187" s="102"/>
      <c r="E187" s="97" t="s">
        <v>79</v>
      </c>
      <c r="F187" s="97" t="s">
        <v>49</v>
      </c>
      <c r="G187" s="99">
        <v>39.96</v>
      </c>
      <c r="H187" s="109">
        <v>39.82</v>
      </c>
      <c r="I187" s="109">
        <v>142.84</v>
      </c>
      <c r="J187" s="109">
        <f t="shared" si="31"/>
        <v>357.45745745745745</v>
      </c>
      <c r="K187" s="121">
        <f t="shared" si="32"/>
        <v>358.71421396283279</v>
      </c>
    </row>
    <row r="188" spans="1:11" x14ac:dyDescent="0.25">
      <c r="A188" s="108"/>
      <c r="B188" s="102"/>
      <c r="C188" s="102"/>
      <c r="D188" s="102"/>
      <c r="E188" s="97" t="s">
        <v>77</v>
      </c>
      <c r="F188" s="97" t="s">
        <v>46</v>
      </c>
      <c r="G188" s="99">
        <v>9.9499999999999993</v>
      </c>
      <c r="H188" s="109">
        <v>200</v>
      </c>
      <c r="I188" s="109">
        <v>0</v>
      </c>
      <c r="J188" s="109">
        <f t="shared" si="31"/>
        <v>0</v>
      </c>
      <c r="K188" s="121">
        <f t="shared" si="32"/>
        <v>0</v>
      </c>
    </row>
    <row r="189" spans="1:11" x14ac:dyDescent="0.25">
      <c r="A189" s="108"/>
      <c r="B189" s="102"/>
      <c r="C189" s="102"/>
      <c r="D189" s="102">
        <v>3295</v>
      </c>
      <c r="E189" s="97" t="s">
        <v>76</v>
      </c>
      <c r="F189" s="97" t="s">
        <v>50</v>
      </c>
      <c r="G189" s="99">
        <v>2133.52</v>
      </c>
      <c r="H189" s="109">
        <v>3580</v>
      </c>
      <c r="I189" s="109">
        <v>1648.86</v>
      </c>
      <c r="J189" s="109">
        <f t="shared" si="31"/>
        <v>77.283550189358436</v>
      </c>
      <c r="K189" s="121">
        <f t="shared" si="32"/>
        <v>46.05754189944134</v>
      </c>
    </row>
    <row r="190" spans="1:11" x14ac:dyDescent="0.25">
      <c r="A190" s="108"/>
      <c r="B190" s="102"/>
      <c r="C190" s="102"/>
      <c r="D190" s="102">
        <v>3296</v>
      </c>
      <c r="E190" s="97"/>
      <c r="F190" s="97" t="s">
        <v>262</v>
      </c>
      <c r="G190" s="99">
        <v>75.73</v>
      </c>
      <c r="H190" s="109">
        <v>0</v>
      </c>
      <c r="I190" s="109">
        <v>0</v>
      </c>
      <c r="J190" s="109"/>
      <c r="K190" s="121" t="e">
        <f t="shared" si="32"/>
        <v>#DIV/0!</v>
      </c>
    </row>
    <row r="191" spans="1:11" x14ac:dyDescent="0.25">
      <c r="A191" s="108"/>
      <c r="B191" s="102"/>
      <c r="C191" s="102"/>
      <c r="D191" s="102"/>
      <c r="E191" s="97" t="s">
        <v>263</v>
      </c>
      <c r="F191" s="97" t="s">
        <v>50</v>
      </c>
      <c r="G191" s="99">
        <v>75.73</v>
      </c>
      <c r="H191" s="109">
        <v>0</v>
      </c>
      <c r="I191" s="109">
        <v>0</v>
      </c>
      <c r="J191" s="109">
        <f t="shared" si="31"/>
        <v>0</v>
      </c>
      <c r="K191" s="121" t="e">
        <f t="shared" si="32"/>
        <v>#DIV/0!</v>
      </c>
    </row>
    <row r="192" spans="1:11" s="28" customFormat="1" x14ac:dyDescent="0.25">
      <c r="A192" s="102"/>
      <c r="B192" s="102"/>
      <c r="C192" s="102"/>
      <c r="D192" s="102">
        <v>3299</v>
      </c>
      <c r="E192" s="102"/>
      <c r="F192" s="102" t="s">
        <v>153</v>
      </c>
      <c r="G192" s="104">
        <v>12261.9</v>
      </c>
      <c r="H192" s="104">
        <f t="shared" ref="H192:I192" si="36">SUM(H193:H197)</f>
        <v>25510</v>
      </c>
      <c r="I192" s="104">
        <f t="shared" si="36"/>
        <v>575.1</v>
      </c>
      <c r="J192" s="96">
        <f t="shared" si="31"/>
        <v>4.690137743742814</v>
      </c>
      <c r="K192" s="119">
        <f t="shared" si="32"/>
        <v>2.2544100352802823</v>
      </c>
    </row>
    <row r="193" spans="1:11" x14ac:dyDescent="0.25">
      <c r="A193" s="108"/>
      <c r="B193" s="102"/>
      <c r="C193" s="102"/>
      <c r="D193" s="102"/>
      <c r="E193" s="97" t="s">
        <v>79</v>
      </c>
      <c r="F193" s="97" t="s">
        <v>49</v>
      </c>
      <c r="G193" s="99">
        <v>0</v>
      </c>
      <c r="H193" s="109">
        <v>0</v>
      </c>
      <c r="I193" s="109">
        <v>0</v>
      </c>
      <c r="J193" s="109" t="e">
        <f t="shared" si="31"/>
        <v>#DIV/0!</v>
      </c>
      <c r="K193" s="121" t="e">
        <f t="shared" si="32"/>
        <v>#DIV/0!</v>
      </c>
    </row>
    <row r="194" spans="1:11" x14ac:dyDescent="0.25">
      <c r="A194" s="108"/>
      <c r="B194" s="102"/>
      <c r="C194" s="102"/>
      <c r="D194" s="102"/>
      <c r="E194" s="97" t="s">
        <v>75</v>
      </c>
      <c r="F194" s="97" t="s">
        <v>258</v>
      </c>
      <c r="G194" s="99">
        <v>1577.58</v>
      </c>
      <c r="H194" s="109">
        <v>12240</v>
      </c>
      <c r="I194" s="109">
        <v>0</v>
      </c>
      <c r="J194" s="109">
        <f t="shared" si="31"/>
        <v>0</v>
      </c>
      <c r="K194" s="121">
        <f t="shared" si="32"/>
        <v>0</v>
      </c>
    </row>
    <row r="195" spans="1:11" x14ac:dyDescent="0.25">
      <c r="A195" s="108"/>
      <c r="B195" s="102"/>
      <c r="C195" s="102"/>
      <c r="D195" s="102"/>
      <c r="E195" s="97" t="s">
        <v>77</v>
      </c>
      <c r="F195" s="97" t="s">
        <v>46</v>
      </c>
      <c r="G195" s="99">
        <v>10684.32</v>
      </c>
      <c r="H195" s="109">
        <v>13270</v>
      </c>
      <c r="I195" s="109">
        <v>575.1</v>
      </c>
      <c r="J195" s="109">
        <f t="shared" si="31"/>
        <v>5.3826542072869401</v>
      </c>
      <c r="K195" s="121">
        <f t="shared" si="32"/>
        <v>4.333835719668425</v>
      </c>
    </row>
    <row r="196" spans="1:11" x14ac:dyDescent="0.25">
      <c r="A196" s="108"/>
      <c r="B196" s="102"/>
      <c r="C196" s="102"/>
      <c r="D196" s="102"/>
      <c r="E196" s="97" t="s">
        <v>260</v>
      </c>
      <c r="F196" s="97" t="s">
        <v>253</v>
      </c>
      <c r="G196" s="99">
        <v>0</v>
      </c>
      <c r="H196" s="109"/>
      <c r="I196" s="109"/>
      <c r="J196" s="109"/>
      <c r="K196" s="121"/>
    </row>
    <row r="197" spans="1:11" x14ac:dyDescent="0.25">
      <c r="A197" s="108"/>
      <c r="B197" s="102"/>
      <c r="C197" s="102"/>
      <c r="D197" s="102"/>
      <c r="E197" s="97" t="s">
        <v>76</v>
      </c>
      <c r="F197" s="97" t="s">
        <v>50</v>
      </c>
      <c r="G197" s="99">
        <v>0</v>
      </c>
      <c r="H197" s="109">
        <v>0</v>
      </c>
      <c r="I197" s="109">
        <v>0</v>
      </c>
      <c r="J197" s="109" t="e">
        <f t="shared" si="31"/>
        <v>#DIV/0!</v>
      </c>
      <c r="K197" s="121" t="e">
        <f t="shared" si="32"/>
        <v>#DIV/0!</v>
      </c>
    </row>
    <row r="198" spans="1:11" s="28" customFormat="1" x14ac:dyDescent="0.25">
      <c r="A198" s="102"/>
      <c r="B198" s="102">
        <v>34</v>
      </c>
      <c r="C198" s="102"/>
      <c r="D198" s="102"/>
      <c r="E198" s="105"/>
      <c r="F198" s="102" t="s">
        <v>51</v>
      </c>
      <c r="G198" s="104">
        <v>821.69</v>
      </c>
      <c r="H198" s="96">
        <v>664</v>
      </c>
      <c r="I198" s="96">
        <v>677.45</v>
      </c>
      <c r="J198" s="96">
        <f t="shared" si="31"/>
        <v>82.445934598206136</v>
      </c>
      <c r="K198" s="119">
        <f t="shared" si="32"/>
        <v>102.02560240963857</v>
      </c>
    </row>
    <row r="199" spans="1:11" s="28" customFormat="1" x14ac:dyDescent="0.25">
      <c r="A199" s="102"/>
      <c r="B199" s="102"/>
      <c r="C199" s="102">
        <v>343</v>
      </c>
      <c r="D199" s="102"/>
      <c r="E199" s="105"/>
      <c r="F199" s="102" t="s">
        <v>154</v>
      </c>
      <c r="G199" s="104">
        <f>SUM(G200+G203)</f>
        <v>821.69</v>
      </c>
      <c r="H199" s="104">
        <v>664</v>
      </c>
      <c r="I199" s="104">
        <f t="shared" ref="I199" si="37">SUM(I200+I203)</f>
        <v>677.44999999999993</v>
      </c>
      <c r="J199" s="96">
        <f t="shared" si="31"/>
        <v>82.445934598206122</v>
      </c>
      <c r="K199" s="119">
        <f t="shared" si="32"/>
        <v>102.02560240963854</v>
      </c>
    </row>
    <row r="200" spans="1:11" s="28" customFormat="1" x14ac:dyDescent="0.25">
      <c r="A200" s="102"/>
      <c r="B200" s="102"/>
      <c r="C200" s="102"/>
      <c r="D200" s="102">
        <v>3431</v>
      </c>
      <c r="E200" s="105"/>
      <c r="F200" s="102" t="s">
        <v>155</v>
      </c>
      <c r="G200" s="104">
        <f>SUM(G201+G202)</f>
        <v>658.07</v>
      </c>
      <c r="H200" s="104">
        <v>664</v>
      </c>
      <c r="I200" s="104">
        <f t="shared" ref="I200" si="38">SUM(I201+I202)</f>
        <v>666.31</v>
      </c>
      <c r="J200" s="96">
        <f t="shared" si="31"/>
        <v>101.25214642819151</v>
      </c>
      <c r="K200" s="119">
        <f t="shared" si="32"/>
        <v>100.34789156626505</v>
      </c>
    </row>
    <row r="201" spans="1:11" s="27" customFormat="1" x14ac:dyDescent="0.25">
      <c r="A201" s="97"/>
      <c r="B201" s="97"/>
      <c r="C201" s="97"/>
      <c r="D201" s="97"/>
      <c r="E201" s="97" t="s">
        <v>81</v>
      </c>
      <c r="F201" s="97" t="s">
        <v>83</v>
      </c>
      <c r="G201" s="99">
        <v>0</v>
      </c>
      <c r="H201" s="100">
        <v>0</v>
      </c>
      <c r="I201" s="100">
        <v>0</v>
      </c>
      <c r="J201" s="109" t="e">
        <f t="shared" si="31"/>
        <v>#DIV/0!</v>
      </c>
      <c r="K201" s="121" t="e">
        <f t="shared" si="32"/>
        <v>#DIV/0!</v>
      </c>
    </row>
    <row r="202" spans="1:11" x14ac:dyDescent="0.25">
      <c r="A202" s="108"/>
      <c r="B202" s="102"/>
      <c r="C202" s="102"/>
      <c r="D202" s="102"/>
      <c r="E202" s="97" t="s">
        <v>79</v>
      </c>
      <c r="F202" s="97" t="s">
        <v>49</v>
      </c>
      <c r="G202" s="99">
        <v>658.07</v>
      </c>
      <c r="H202" s="109">
        <v>654</v>
      </c>
      <c r="I202" s="109">
        <v>666.31</v>
      </c>
      <c r="J202" s="109">
        <f t="shared" si="31"/>
        <v>101.25214642819151</v>
      </c>
      <c r="K202" s="121">
        <f t="shared" si="32"/>
        <v>101.8822629969419</v>
      </c>
    </row>
    <row r="203" spans="1:11" s="28" customFormat="1" x14ac:dyDescent="0.25">
      <c r="A203" s="102"/>
      <c r="B203" s="102"/>
      <c r="C203" s="102"/>
      <c r="D203" s="102">
        <v>3433</v>
      </c>
      <c r="E203" s="102"/>
      <c r="F203" s="102" t="s">
        <v>156</v>
      </c>
      <c r="G203" s="104">
        <v>163.62</v>
      </c>
      <c r="H203" s="96">
        <v>10</v>
      </c>
      <c r="I203" s="96">
        <v>11.14</v>
      </c>
      <c r="J203" s="96">
        <f t="shared" si="31"/>
        <v>6.8084586236401412</v>
      </c>
      <c r="K203" s="119">
        <f t="shared" si="32"/>
        <v>111.4</v>
      </c>
    </row>
    <row r="204" spans="1:11" s="28" customFormat="1" x14ac:dyDescent="0.25">
      <c r="A204" s="102"/>
      <c r="B204" s="102"/>
      <c r="C204" s="102"/>
      <c r="D204" s="102"/>
      <c r="E204" s="102" t="s">
        <v>77</v>
      </c>
      <c r="F204" s="102" t="s">
        <v>46</v>
      </c>
      <c r="G204" s="104">
        <v>19.72</v>
      </c>
      <c r="H204" s="96"/>
      <c r="I204" s="96">
        <v>0.48</v>
      </c>
      <c r="J204" s="96">
        <f t="shared" si="31"/>
        <v>2.4340770791075048</v>
      </c>
      <c r="K204" s="119"/>
    </row>
    <row r="205" spans="1:11" s="28" customFormat="1" x14ac:dyDescent="0.25">
      <c r="A205" s="102"/>
      <c r="B205" s="102"/>
      <c r="C205" s="102"/>
      <c r="D205" s="102"/>
      <c r="E205" s="102" t="s">
        <v>76</v>
      </c>
      <c r="F205" s="102" t="s">
        <v>50</v>
      </c>
      <c r="G205" s="104">
        <v>142.07</v>
      </c>
      <c r="H205" s="96"/>
      <c r="I205" s="96"/>
      <c r="J205" s="96"/>
      <c r="K205" s="119"/>
    </row>
    <row r="206" spans="1:11" x14ac:dyDescent="0.25">
      <c r="A206" s="108"/>
      <c r="B206" s="102"/>
      <c r="C206" s="102"/>
      <c r="D206" s="102"/>
      <c r="E206" s="97" t="s">
        <v>79</v>
      </c>
      <c r="F206" s="97" t="s">
        <v>49</v>
      </c>
      <c r="G206" s="99">
        <v>1.83</v>
      </c>
      <c r="H206" s="109">
        <v>10</v>
      </c>
      <c r="I206" s="109">
        <v>10.66</v>
      </c>
      <c r="J206" s="109">
        <f t="shared" si="31"/>
        <v>582.51366120218574</v>
      </c>
      <c r="K206" s="121">
        <f t="shared" si="32"/>
        <v>106.60000000000001</v>
      </c>
    </row>
    <row r="207" spans="1:11" s="28" customFormat="1" ht="22.5" x14ac:dyDescent="0.25">
      <c r="A207" s="102"/>
      <c r="B207" s="102">
        <v>37</v>
      </c>
      <c r="C207" s="102"/>
      <c r="D207" s="102"/>
      <c r="E207" s="105"/>
      <c r="F207" s="110" t="s">
        <v>82</v>
      </c>
      <c r="G207" s="111">
        <v>107.7</v>
      </c>
      <c r="H207" s="96">
        <v>19910</v>
      </c>
      <c r="I207" s="96">
        <v>893.72</v>
      </c>
      <c r="J207" s="96">
        <f t="shared" si="31"/>
        <v>829.82358402971204</v>
      </c>
      <c r="K207" s="119">
        <f t="shared" si="32"/>
        <v>4.4887995981918634</v>
      </c>
    </row>
    <row r="208" spans="1:11" s="28" customFormat="1" x14ac:dyDescent="0.25">
      <c r="A208" s="102"/>
      <c r="B208" s="102"/>
      <c r="C208" s="102">
        <v>372</v>
      </c>
      <c r="D208" s="102"/>
      <c r="E208" s="105"/>
      <c r="F208" s="110" t="s">
        <v>157</v>
      </c>
      <c r="G208" s="111">
        <v>107.7</v>
      </c>
      <c r="H208" s="96">
        <v>19910</v>
      </c>
      <c r="I208" s="96">
        <v>893.72</v>
      </c>
      <c r="J208" s="96">
        <f t="shared" si="31"/>
        <v>829.82358402971204</v>
      </c>
      <c r="K208" s="119">
        <f t="shared" si="32"/>
        <v>4.4887995981918634</v>
      </c>
    </row>
    <row r="209" spans="1:11" s="28" customFormat="1" x14ac:dyDescent="0.25">
      <c r="A209" s="102"/>
      <c r="B209" s="102"/>
      <c r="C209" s="102"/>
      <c r="D209" s="102">
        <v>3722</v>
      </c>
      <c r="E209" s="105"/>
      <c r="F209" s="110" t="s">
        <v>256</v>
      </c>
      <c r="G209" s="111">
        <v>107.7</v>
      </c>
      <c r="H209" s="96"/>
      <c r="I209" s="96">
        <v>893.72</v>
      </c>
      <c r="J209" s="96"/>
      <c r="K209" s="119"/>
    </row>
    <row r="210" spans="1:11" s="28" customFormat="1" x14ac:dyDescent="0.25">
      <c r="A210" s="102"/>
      <c r="B210" s="102"/>
      <c r="C210" s="102"/>
      <c r="D210" s="102">
        <v>3722</v>
      </c>
      <c r="E210" s="105" t="s">
        <v>81</v>
      </c>
      <c r="F210" s="110" t="s">
        <v>158</v>
      </c>
      <c r="G210" s="111">
        <v>107.7</v>
      </c>
      <c r="H210" s="96">
        <v>19910</v>
      </c>
      <c r="I210" s="96">
        <v>0</v>
      </c>
      <c r="J210" s="96">
        <f t="shared" si="31"/>
        <v>0</v>
      </c>
      <c r="K210" s="119">
        <f t="shared" si="32"/>
        <v>0</v>
      </c>
    </row>
    <row r="211" spans="1:11" s="28" customFormat="1" x14ac:dyDescent="0.25">
      <c r="A211" s="102"/>
      <c r="B211" s="102"/>
      <c r="C211" s="102"/>
      <c r="D211" s="102"/>
      <c r="E211" s="105" t="s">
        <v>81</v>
      </c>
      <c r="F211" s="110" t="s">
        <v>305</v>
      </c>
      <c r="G211" s="111"/>
      <c r="H211" s="96"/>
      <c r="I211" s="96">
        <v>698.36</v>
      </c>
      <c r="J211" s="96"/>
      <c r="K211" s="119"/>
    </row>
    <row r="212" spans="1:11" s="27" customFormat="1" x14ac:dyDescent="0.25">
      <c r="A212" s="97"/>
      <c r="B212" s="105"/>
      <c r="C212" s="102"/>
      <c r="D212" s="105"/>
      <c r="E212" s="97" t="s">
        <v>76</v>
      </c>
      <c r="F212" s="113" t="s">
        <v>50</v>
      </c>
      <c r="G212" s="114">
        <v>107.7</v>
      </c>
      <c r="H212" s="109">
        <v>19910</v>
      </c>
      <c r="I212" s="109">
        <v>195.36</v>
      </c>
      <c r="J212" s="109">
        <f t="shared" si="31"/>
        <v>181.39275766016715</v>
      </c>
      <c r="K212" s="121">
        <f t="shared" si="32"/>
        <v>0.98121546961325978</v>
      </c>
    </row>
    <row r="213" spans="1:11" s="28" customFormat="1" x14ac:dyDescent="0.25">
      <c r="A213" s="102"/>
      <c r="B213" s="102">
        <v>38</v>
      </c>
      <c r="C213" s="102"/>
      <c r="D213" s="102"/>
      <c r="E213" s="102"/>
      <c r="F213" s="110" t="s">
        <v>195</v>
      </c>
      <c r="G213" s="111">
        <v>0</v>
      </c>
      <c r="H213" s="96">
        <v>0</v>
      </c>
      <c r="I213" s="96">
        <v>665.69</v>
      </c>
      <c r="J213" s="96" t="e">
        <f t="shared" si="31"/>
        <v>#DIV/0!</v>
      </c>
      <c r="K213" s="119" t="e">
        <f t="shared" si="32"/>
        <v>#DIV/0!</v>
      </c>
    </row>
    <row r="214" spans="1:11" s="28" customFormat="1" x14ac:dyDescent="0.25">
      <c r="A214" s="102"/>
      <c r="B214" s="102"/>
      <c r="C214" s="102">
        <v>381</v>
      </c>
      <c r="D214" s="102"/>
      <c r="E214" s="102"/>
      <c r="F214" s="110" t="s">
        <v>113</v>
      </c>
      <c r="G214" s="111">
        <v>0</v>
      </c>
      <c r="H214" s="96">
        <v>0</v>
      </c>
      <c r="I214" s="96">
        <v>665.69</v>
      </c>
      <c r="J214" s="96" t="e">
        <f t="shared" si="31"/>
        <v>#DIV/0!</v>
      </c>
      <c r="K214" s="119" t="e">
        <f t="shared" si="32"/>
        <v>#DIV/0!</v>
      </c>
    </row>
    <row r="215" spans="1:11" s="28" customFormat="1" x14ac:dyDescent="0.25">
      <c r="A215" s="102"/>
      <c r="B215" s="102"/>
      <c r="C215" s="102"/>
      <c r="D215" s="102">
        <v>3812</v>
      </c>
      <c r="E215" s="102"/>
      <c r="F215" s="110" t="s">
        <v>196</v>
      </c>
      <c r="G215" s="111">
        <v>0</v>
      </c>
      <c r="H215" s="96">
        <v>0</v>
      </c>
      <c r="I215" s="96">
        <v>665.69</v>
      </c>
      <c r="J215" s="96" t="e">
        <f t="shared" si="31"/>
        <v>#DIV/0!</v>
      </c>
      <c r="K215" s="119" t="e">
        <f t="shared" si="32"/>
        <v>#DIV/0!</v>
      </c>
    </row>
    <row r="216" spans="1:11" s="28" customFormat="1" x14ac:dyDescent="0.25">
      <c r="A216" s="102"/>
      <c r="B216" s="102"/>
      <c r="C216" s="102"/>
      <c r="D216" s="102"/>
      <c r="E216" s="102" t="s">
        <v>77</v>
      </c>
      <c r="F216" s="110" t="s">
        <v>46</v>
      </c>
      <c r="G216" s="111"/>
      <c r="H216" s="96"/>
      <c r="I216" s="96">
        <v>0.54</v>
      </c>
      <c r="J216" s="96"/>
      <c r="K216" s="119"/>
    </row>
    <row r="217" spans="1:11" s="27" customFormat="1" x14ac:dyDescent="0.25">
      <c r="A217" s="97"/>
      <c r="B217" s="105"/>
      <c r="C217" s="102"/>
      <c r="D217" s="105"/>
      <c r="E217" s="112" t="s">
        <v>76</v>
      </c>
      <c r="F217" s="113" t="s">
        <v>50</v>
      </c>
      <c r="G217" s="114">
        <v>0</v>
      </c>
      <c r="H217" s="109">
        <v>0</v>
      </c>
      <c r="I217" s="109">
        <v>665.15</v>
      </c>
      <c r="J217" s="96" t="e">
        <f t="shared" si="31"/>
        <v>#DIV/0!</v>
      </c>
      <c r="K217" s="121" t="e">
        <f t="shared" si="32"/>
        <v>#DIV/0!</v>
      </c>
    </row>
    <row r="218" spans="1:11" x14ac:dyDescent="0.25">
      <c r="A218" s="124">
        <v>4</v>
      </c>
      <c r="B218" s="124"/>
      <c r="C218" s="102"/>
      <c r="D218" s="124"/>
      <c r="E218" s="124"/>
      <c r="F218" s="125" t="s">
        <v>20</v>
      </c>
      <c r="G218" s="95">
        <f>G219</f>
        <v>3193.31</v>
      </c>
      <c r="H218" s="95">
        <f t="shared" ref="H218:I218" si="39">H219</f>
        <v>16850</v>
      </c>
      <c r="I218" s="95">
        <f t="shared" si="39"/>
        <v>5856.13</v>
      </c>
      <c r="J218" s="96">
        <f t="shared" si="31"/>
        <v>183.38745690208594</v>
      </c>
      <c r="K218" s="119">
        <f t="shared" si="32"/>
        <v>34.754480712166178</v>
      </c>
    </row>
    <row r="219" spans="1:11" s="28" customFormat="1" ht="25.5" customHeight="1" x14ac:dyDescent="0.25">
      <c r="A219" s="94"/>
      <c r="B219" s="94">
        <v>42</v>
      </c>
      <c r="C219" s="105"/>
      <c r="D219" s="94"/>
      <c r="E219" s="94"/>
      <c r="F219" s="125" t="s">
        <v>42</v>
      </c>
      <c r="G219" s="95">
        <f>G220+G232</f>
        <v>3193.31</v>
      </c>
      <c r="H219" s="95">
        <f t="shared" ref="H219:I219" si="40">H220+H232</f>
        <v>16850</v>
      </c>
      <c r="I219" s="95">
        <f t="shared" si="40"/>
        <v>5856.13</v>
      </c>
      <c r="J219" s="96">
        <f t="shared" si="31"/>
        <v>183.38745690208594</v>
      </c>
      <c r="K219" s="119">
        <f t="shared" si="32"/>
        <v>34.754480712166178</v>
      </c>
    </row>
    <row r="220" spans="1:11" s="28" customFormat="1" ht="14.45" customHeight="1" x14ac:dyDescent="0.25">
      <c r="A220" s="94"/>
      <c r="B220" s="94"/>
      <c r="C220" s="105">
        <v>422</v>
      </c>
      <c r="D220" s="94"/>
      <c r="E220" s="94"/>
      <c r="F220" s="125" t="s">
        <v>159</v>
      </c>
      <c r="G220" s="95">
        <f>G221+G227</f>
        <v>3193.31</v>
      </c>
      <c r="H220" s="95">
        <f t="shared" ref="H220:I220" si="41">H221+H227</f>
        <v>12600</v>
      </c>
      <c r="I220" s="95">
        <f t="shared" si="41"/>
        <v>5856.13</v>
      </c>
      <c r="J220" s="96">
        <f t="shared" si="31"/>
        <v>183.38745690208594</v>
      </c>
      <c r="K220" s="119">
        <f t="shared" si="32"/>
        <v>46.477222222222224</v>
      </c>
    </row>
    <row r="221" spans="1:11" s="28" customFormat="1" ht="14.45" customHeight="1" x14ac:dyDescent="0.25">
      <c r="A221" s="94"/>
      <c r="B221" s="94"/>
      <c r="C221" s="105"/>
      <c r="D221" s="94">
        <v>4221</v>
      </c>
      <c r="E221" s="94"/>
      <c r="F221" s="125" t="s">
        <v>160</v>
      </c>
      <c r="G221" s="95">
        <f>SUM(G222:G226)</f>
        <v>0</v>
      </c>
      <c r="H221" s="95">
        <f t="shared" ref="H221:I221" si="42">SUM(H222:H226)</f>
        <v>5300</v>
      </c>
      <c r="I221" s="95">
        <f t="shared" si="42"/>
        <v>5856.13</v>
      </c>
      <c r="J221" s="96" t="e">
        <f t="shared" si="31"/>
        <v>#DIV/0!</v>
      </c>
      <c r="K221" s="119">
        <f t="shared" si="32"/>
        <v>110.49301886792453</v>
      </c>
    </row>
    <row r="222" spans="1:11" s="27" customFormat="1" ht="14.45" customHeight="1" x14ac:dyDescent="0.25">
      <c r="A222" s="115"/>
      <c r="B222" s="115"/>
      <c r="C222" s="97"/>
      <c r="D222" s="115"/>
      <c r="E222" s="115" t="s">
        <v>81</v>
      </c>
      <c r="F222" s="126" t="s">
        <v>83</v>
      </c>
      <c r="G222" s="116">
        <v>0</v>
      </c>
      <c r="H222" s="100">
        <v>0</v>
      </c>
      <c r="I222" s="100">
        <v>2582.63</v>
      </c>
      <c r="J222" s="109" t="e">
        <f t="shared" si="31"/>
        <v>#DIV/0!</v>
      </c>
      <c r="K222" s="121" t="e">
        <f t="shared" si="32"/>
        <v>#DIV/0!</v>
      </c>
    </row>
    <row r="223" spans="1:11" s="27" customFormat="1" ht="14.45" customHeight="1" x14ac:dyDescent="0.25">
      <c r="A223" s="115"/>
      <c r="B223" s="115"/>
      <c r="C223" s="97"/>
      <c r="D223" s="115"/>
      <c r="E223" s="115" t="s">
        <v>79</v>
      </c>
      <c r="F223" s="126" t="s">
        <v>49</v>
      </c>
      <c r="G223" s="116">
        <v>0</v>
      </c>
      <c r="H223" s="100">
        <v>0</v>
      </c>
      <c r="I223" s="100">
        <v>0</v>
      </c>
      <c r="J223" s="109" t="e">
        <f t="shared" si="31"/>
        <v>#DIV/0!</v>
      </c>
      <c r="K223" s="121" t="e">
        <f t="shared" si="32"/>
        <v>#DIV/0!</v>
      </c>
    </row>
    <row r="224" spans="1:11" s="27" customFormat="1" ht="14.45" customHeight="1" x14ac:dyDescent="0.25">
      <c r="A224" s="115"/>
      <c r="B224" s="115"/>
      <c r="C224" s="97"/>
      <c r="D224" s="115"/>
      <c r="E224" s="115" t="s">
        <v>126</v>
      </c>
      <c r="F224" s="126" t="s">
        <v>267</v>
      </c>
      <c r="G224" s="116"/>
      <c r="H224" s="100">
        <v>5300</v>
      </c>
      <c r="I224" s="100"/>
      <c r="J224" s="109"/>
      <c r="K224" s="121"/>
    </row>
    <row r="225" spans="1:11" s="27" customFormat="1" ht="15.75" customHeight="1" x14ac:dyDescent="0.25">
      <c r="A225" s="115"/>
      <c r="B225" s="115"/>
      <c r="C225" s="97"/>
      <c r="D225" s="115"/>
      <c r="E225" s="127" t="s">
        <v>114</v>
      </c>
      <c r="F225" s="126" t="s">
        <v>161</v>
      </c>
      <c r="G225" s="116">
        <v>0</v>
      </c>
      <c r="H225" s="100">
        <v>0</v>
      </c>
      <c r="I225" s="100">
        <v>3273.5</v>
      </c>
      <c r="J225" s="109" t="e">
        <f t="shared" si="31"/>
        <v>#DIV/0!</v>
      </c>
      <c r="K225" s="121" t="e">
        <f t="shared" si="32"/>
        <v>#DIV/0!</v>
      </c>
    </row>
    <row r="226" spans="1:11" s="27" customFormat="1" ht="15" customHeight="1" x14ac:dyDescent="0.25">
      <c r="A226" s="115"/>
      <c r="B226" s="115"/>
      <c r="C226" s="124"/>
      <c r="D226" s="115"/>
      <c r="E226" s="115" t="s">
        <v>78</v>
      </c>
      <c r="F226" s="126" t="s">
        <v>34</v>
      </c>
      <c r="G226" s="116">
        <v>0</v>
      </c>
      <c r="H226" s="100">
        <v>0</v>
      </c>
      <c r="I226" s="100">
        <v>0</v>
      </c>
      <c r="J226" s="109" t="e">
        <f t="shared" si="31"/>
        <v>#DIV/0!</v>
      </c>
      <c r="K226" s="121" t="e">
        <f t="shared" si="32"/>
        <v>#DIV/0!</v>
      </c>
    </row>
    <row r="227" spans="1:11" s="28" customFormat="1" x14ac:dyDescent="0.25">
      <c r="A227" s="94"/>
      <c r="B227" s="94"/>
      <c r="C227" s="94"/>
      <c r="D227" s="94">
        <v>4227</v>
      </c>
      <c r="E227" s="94"/>
      <c r="F227" s="125" t="s">
        <v>162</v>
      </c>
      <c r="G227" s="95">
        <f>SUM(G228:G231)</f>
        <v>3193.31</v>
      </c>
      <c r="H227" s="95">
        <f t="shared" ref="H227:I227" si="43">SUM(H228:H231)</f>
        <v>7300</v>
      </c>
      <c r="I227" s="95">
        <f t="shared" si="43"/>
        <v>0</v>
      </c>
      <c r="J227" s="96">
        <f t="shared" si="31"/>
        <v>0</v>
      </c>
      <c r="K227" s="119">
        <f t="shared" si="32"/>
        <v>0</v>
      </c>
    </row>
    <row r="228" spans="1:11" s="27" customFormat="1" x14ac:dyDescent="0.25">
      <c r="A228" s="115"/>
      <c r="B228" s="115"/>
      <c r="C228" s="94"/>
      <c r="D228" s="115"/>
      <c r="E228" s="115" t="s">
        <v>79</v>
      </c>
      <c r="F228" s="126" t="s">
        <v>49</v>
      </c>
      <c r="G228" s="116">
        <v>0</v>
      </c>
      <c r="H228" s="100">
        <v>0</v>
      </c>
      <c r="I228" s="100">
        <v>0</v>
      </c>
      <c r="J228" s="109" t="e">
        <f t="shared" si="31"/>
        <v>#DIV/0!</v>
      </c>
      <c r="K228" s="121" t="e">
        <f t="shared" si="32"/>
        <v>#DIV/0!</v>
      </c>
    </row>
    <row r="229" spans="1:11" s="27" customFormat="1" ht="15" customHeight="1" x14ac:dyDescent="0.25">
      <c r="A229" s="115"/>
      <c r="B229" s="115"/>
      <c r="C229" s="94"/>
      <c r="D229" s="115"/>
      <c r="E229" s="167" t="s">
        <v>114</v>
      </c>
      <c r="F229" s="126" t="s">
        <v>115</v>
      </c>
      <c r="G229" s="116">
        <v>0</v>
      </c>
      <c r="H229" s="100">
        <v>0</v>
      </c>
      <c r="I229" s="100">
        <v>0</v>
      </c>
      <c r="J229" s="109" t="e">
        <f t="shared" ref="J229:J238" si="44">I229/G229*100</f>
        <v>#DIV/0!</v>
      </c>
      <c r="K229" s="121" t="e">
        <f t="shared" ref="K229:K238" si="45">I229/H229*100</f>
        <v>#DIV/0!</v>
      </c>
    </row>
    <row r="230" spans="1:11" s="27" customFormat="1" ht="15" customHeight="1" x14ac:dyDescent="0.25">
      <c r="A230" s="115"/>
      <c r="B230" s="115"/>
      <c r="C230" s="94"/>
      <c r="D230" s="115"/>
      <c r="E230" s="167" t="s">
        <v>75</v>
      </c>
      <c r="F230" s="126" t="s">
        <v>259</v>
      </c>
      <c r="G230" s="116">
        <v>3193.31</v>
      </c>
      <c r="H230" s="100">
        <v>6640</v>
      </c>
      <c r="I230" s="100">
        <v>0</v>
      </c>
      <c r="J230" s="109">
        <f t="shared" si="44"/>
        <v>0</v>
      </c>
      <c r="K230" s="121">
        <f t="shared" si="45"/>
        <v>0</v>
      </c>
    </row>
    <row r="231" spans="1:11" s="27" customFormat="1" ht="15" customHeight="1" x14ac:dyDescent="0.25">
      <c r="A231" s="115"/>
      <c r="B231" s="115"/>
      <c r="C231" s="94"/>
      <c r="D231" s="115"/>
      <c r="E231" s="166" t="s">
        <v>77</v>
      </c>
      <c r="F231" s="126" t="s">
        <v>46</v>
      </c>
      <c r="G231" s="116">
        <v>0</v>
      </c>
      <c r="H231" s="100">
        <v>660</v>
      </c>
      <c r="I231" s="100">
        <v>0</v>
      </c>
      <c r="J231" s="109" t="e">
        <f t="shared" si="44"/>
        <v>#DIV/0!</v>
      </c>
      <c r="K231" s="121">
        <f t="shared" si="45"/>
        <v>0</v>
      </c>
    </row>
    <row r="232" spans="1:11" s="28" customFormat="1" x14ac:dyDescent="0.25">
      <c r="A232" s="94"/>
      <c r="B232" s="94"/>
      <c r="C232" s="94">
        <v>424</v>
      </c>
      <c r="D232" s="94"/>
      <c r="E232" s="94"/>
      <c r="F232" s="125" t="s">
        <v>163</v>
      </c>
      <c r="G232" s="95">
        <f>G233</f>
        <v>0</v>
      </c>
      <c r="H232" s="95">
        <f t="shared" ref="H232:I232" si="46">H233</f>
        <v>4250</v>
      </c>
      <c r="I232" s="95">
        <f t="shared" si="46"/>
        <v>0</v>
      </c>
      <c r="J232" s="96" t="e">
        <f t="shared" si="44"/>
        <v>#DIV/0!</v>
      </c>
      <c r="K232" s="119">
        <f t="shared" si="45"/>
        <v>0</v>
      </c>
    </row>
    <row r="233" spans="1:11" s="28" customFormat="1" x14ac:dyDescent="0.25">
      <c r="A233" s="94"/>
      <c r="B233" s="94"/>
      <c r="C233" s="94"/>
      <c r="D233" s="94">
        <v>4241</v>
      </c>
      <c r="E233" s="94"/>
      <c r="F233" s="125" t="s">
        <v>163</v>
      </c>
      <c r="G233" s="95">
        <f>SUM(G234:G237)</f>
        <v>0</v>
      </c>
      <c r="H233" s="95">
        <f t="shared" ref="H233:I233" si="47">SUM(H234:H237)</f>
        <v>4250</v>
      </c>
      <c r="I233" s="95">
        <f t="shared" si="47"/>
        <v>0</v>
      </c>
      <c r="J233" s="96" t="e">
        <f t="shared" si="44"/>
        <v>#DIV/0!</v>
      </c>
      <c r="K233" s="119">
        <f t="shared" si="45"/>
        <v>0</v>
      </c>
    </row>
    <row r="234" spans="1:11" s="27" customFormat="1" ht="15" customHeight="1" x14ac:dyDescent="0.25">
      <c r="A234" s="115"/>
      <c r="B234" s="115"/>
      <c r="C234" s="115"/>
      <c r="D234" s="115"/>
      <c r="E234" s="166" t="s">
        <v>114</v>
      </c>
      <c r="F234" s="126" t="s">
        <v>115</v>
      </c>
      <c r="G234" s="116">
        <v>0</v>
      </c>
      <c r="H234" s="100">
        <v>0</v>
      </c>
      <c r="I234" s="100">
        <v>0</v>
      </c>
      <c r="J234" s="109" t="e">
        <f t="shared" si="44"/>
        <v>#DIV/0!</v>
      </c>
      <c r="K234" s="121" t="e">
        <f t="shared" si="45"/>
        <v>#DIV/0!</v>
      </c>
    </row>
    <row r="235" spans="1:11" s="27" customFormat="1" ht="15" customHeight="1" x14ac:dyDescent="0.25">
      <c r="A235" s="115"/>
      <c r="B235" s="115"/>
      <c r="C235" s="94"/>
      <c r="D235" s="115"/>
      <c r="E235" s="166" t="s">
        <v>265</v>
      </c>
      <c r="F235" s="126" t="s">
        <v>46</v>
      </c>
      <c r="G235" s="116">
        <v>0</v>
      </c>
      <c r="H235" s="100">
        <v>270</v>
      </c>
      <c r="I235" s="100">
        <v>0</v>
      </c>
      <c r="J235" s="109" t="e">
        <f t="shared" si="44"/>
        <v>#DIV/0!</v>
      </c>
      <c r="K235" s="121">
        <f t="shared" si="45"/>
        <v>0</v>
      </c>
    </row>
    <row r="236" spans="1:11" s="27" customFormat="1" ht="15" customHeight="1" x14ac:dyDescent="0.25">
      <c r="A236" s="115"/>
      <c r="B236" s="115"/>
      <c r="C236" s="94"/>
      <c r="D236" s="115"/>
      <c r="E236" s="166" t="s">
        <v>76</v>
      </c>
      <c r="F236" s="126" t="s">
        <v>50</v>
      </c>
      <c r="G236" s="116">
        <v>0</v>
      </c>
      <c r="H236" s="100">
        <v>3980</v>
      </c>
      <c r="I236" s="100">
        <v>0</v>
      </c>
      <c r="J236" s="109" t="e">
        <f t="shared" si="44"/>
        <v>#DIV/0!</v>
      </c>
      <c r="K236" s="121">
        <f t="shared" si="45"/>
        <v>0</v>
      </c>
    </row>
    <row r="237" spans="1:11" s="27" customFormat="1" ht="13.5" customHeight="1" x14ac:dyDescent="0.25">
      <c r="A237" s="115"/>
      <c r="B237" s="115"/>
      <c r="C237" s="94"/>
      <c r="D237" s="115"/>
      <c r="E237" s="166" t="s">
        <v>126</v>
      </c>
      <c r="F237" s="126" t="s">
        <v>197</v>
      </c>
      <c r="G237" s="116">
        <v>0</v>
      </c>
      <c r="H237" s="100">
        <v>0</v>
      </c>
      <c r="I237" s="100">
        <v>0</v>
      </c>
      <c r="J237" s="109" t="e">
        <f t="shared" si="44"/>
        <v>#DIV/0!</v>
      </c>
      <c r="K237" s="121" t="e">
        <f t="shared" si="45"/>
        <v>#DIV/0!</v>
      </c>
    </row>
    <row r="238" spans="1:11" s="29" customFormat="1" x14ac:dyDescent="0.25">
      <c r="A238" s="117"/>
      <c r="B238" s="117"/>
      <c r="C238" s="117"/>
      <c r="D238" s="117"/>
      <c r="E238" s="105"/>
      <c r="F238" s="105" t="s">
        <v>23</v>
      </c>
      <c r="G238" s="106">
        <f>G66+G218</f>
        <v>562100.26</v>
      </c>
      <c r="H238" s="106">
        <v>1296766</v>
      </c>
      <c r="I238" s="106">
        <f t="shared" ref="I238" si="48">I66+I218</f>
        <v>652280.1</v>
      </c>
      <c r="J238" s="96">
        <f t="shared" si="44"/>
        <v>116.0433727605819</v>
      </c>
      <c r="K238" s="119">
        <f t="shared" si="45"/>
        <v>50.300524535652535</v>
      </c>
    </row>
    <row r="239" spans="1:11" x14ac:dyDescent="0.25">
      <c r="C239" s="61"/>
    </row>
    <row r="240" spans="1:11" x14ac:dyDescent="0.25">
      <c r="A240" s="254" t="s">
        <v>224</v>
      </c>
      <c r="B240" s="254"/>
      <c r="C240" s="254"/>
      <c r="D240" s="254"/>
      <c r="E240" s="254"/>
      <c r="F240" s="254"/>
      <c r="G240" s="254"/>
      <c r="H240" s="254"/>
      <c r="I240" s="254"/>
      <c r="J240" s="254"/>
      <c r="K240" s="254"/>
    </row>
    <row r="242" spans="1:11" ht="25.15" customHeight="1" x14ac:dyDescent="0.25">
      <c r="A242" s="259" t="s">
        <v>225</v>
      </c>
      <c r="B242" s="260"/>
      <c r="C242" s="261" t="s">
        <v>44</v>
      </c>
      <c r="D242" s="261"/>
      <c r="E242" s="261"/>
      <c r="F242" s="261"/>
      <c r="G242" s="189" t="s">
        <v>97</v>
      </c>
      <c r="H242" s="190" t="s">
        <v>38</v>
      </c>
      <c r="I242" s="190" t="s">
        <v>226</v>
      </c>
      <c r="J242" s="191" t="s">
        <v>228</v>
      </c>
      <c r="K242" s="188" t="s">
        <v>227</v>
      </c>
    </row>
    <row r="243" spans="1:11" s="187" customFormat="1" ht="9.6" customHeight="1" x14ac:dyDescent="0.25">
      <c r="A243" s="262"/>
      <c r="B243" s="261"/>
      <c r="C243" s="262"/>
      <c r="D243" s="261"/>
      <c r="E243" s="261"/>
      <c r="F243" s="261"/>
      <c r="G243" s="192">
        <v>1</v>
      </c>
      <c r="H243" s="192">
        <v>2</v>
      </c>
      <c r="I243" s="192">
        <v>3</v>
      </c>
      <c r="J243" s="192">
        <v>4</v>
      </c>
      <c r="K243" s="192">
        <v>5</v>
      </c>
    </row>
    <row r="244" spans="1:11" s="28" customFormat="1" x14ac:dyDescent="0.25">
      <c r="A244" s="255" t="s">
        <v>81</v>
      </c>
      <c r="B244" s="255"/>
      <c r="C244" s="255" t="s">
        <v>233</v>
      </c>
      <c r="D244" s="255"/>
      <c r="E244" s="255"/>
      <c r="F244" s="255"/>
      <c r="G244" s="193"/>
      <c r="H244" s="194"/>
      <c r="I244" s="194"/>
      <c r="J244" s="194"/>
      <c r="K244" s="193"/>
    </row>
    <row r="245" spans="1:11" x14ac:dyDescent="0.25">
      <c r="A245" s="251"/>
      <c r="B245" s="252"/>
      <c r="C245" s="251" t="s">
        <v>231</v>
      </c>
      <c r="D245" s="253"/>
      <c r="E245" s="253"/>
      <c r="F245" s="252"/>
      <c r="G245" s="195">
        <v>15484.77</v>
      </c>
      <c r="H245" s="195">
        <v>35722.339999999997</v>
      </c>
      <c r="I245" s="195">
        <v>17545.151999999998</v>
      </c>
      <c r="J245" s="195">
        <f>I245/G245*100</f>
        <v>113.30586117843531</v>
      </c>
      <c r="K245" s="195">
        <f>I245/H245*100</f>
        <v>49.115349106469509</v>
      </c>
    </row>
    <row r="246" spans="1:11" x14ac:dyDescent="0.25">
      <c r="A246" s="251"/>
      <c r="B246" s="252"/>
      <c r="C246" s="251" t="s">
        <v>232</v>
      </c>
      <c r="D246" s="253"/>
      <c r="E246" s="253"/>
      <c r="F246" s="252"/>
      <c r="G246" s="195">
        <v>16419.11</v>
      </c>
      <c r="H246" s="195">
        <v>35722.339999999997</v>
      </c>
      <c r="I246" s="195">
        <v>20102.669999999998</v>
      </c>
      <c r="J246" s="195">
        <f t="shared" ref="J246:J272" si="49">I246/G246*100</f>
        <v>122.43458993818786</v>
      </c>
      <c r="K246" s="195">
        <f t="shared" ref="K246:K272" si="50">I246/H246*100</f>
        <v>56.27478491050698</v>
      </c>
    </row>
    <row r="247" spans="1:11" s="28" customFormat="1" x14ac:dyDescent="0.25">
      <c r="A247" s="255" t="s">
        <v>79</v>
      </c>
      <c r="B247" s="255"/>
      <c r="C247" s="255" t="s">
        <v>49</v>
      </c>
      <c r="D247" s="255"/>
      <c r="E247" s="255"/>
      <c r="F247" s="255"/>
      <c r="G247" s="194"/>
      <c r="H247" s="194"/>
      <c r="I247" s="194"/>
      <c r="J247" s="195"/>
      <c r="K247" s="195"/>
    </row>
    <row r="248" spans="1:11" x14ac:dyDescent="0.25">
      <c r="A248" s="251"/>
      <c r="B248" s="252"/>
      <c r="C248" s="251" t="s">
        <v>231</v>
      </c>
      <c r="D248" s="253"/>
      <c r="E248" s="253"/>
      <c r="F248" s="252"/>
      <c r="G248" s="195">
        <v>34044.089999999997</v>
      </c>
      <c r="H248" s="195">
        <v>46943.66</v>
      </c>
      <c r="I248" s="195">
        <v>43970</v>
      </c>
      <c r="J248" s="195">
        <f t="shared" si="49"/>
        <v>129.15604441182009</v>
      </c>
      <c r="K248" s="195">
        <f t="shared" si="50"/>
        <v>93.665470480997854</v>
      </c>
    </row>
    <row r="249" spans="1:11" x14ac:dyDescent="0.25">
      <c r="A249" s="251"/>
      <c r="B249" s="252"/>
      <c r="C249" s="251" t="s">
        <v>232</v>
      </c>
      <c r="D249" s="253"/>
      <c r="E249" s="253"/>
      <c r="F249" s="252"/>
      <c r="G249" s="195">
        <v>36054.910000000003</v>
      </c>
      <c r="H249" s="195">
        <v>46943.66</v>
      </c>
      <c r="I249" s="195">
        <v>46898.25</v>
      </c>
      <c r="J249" s="195">
        <f t="shared" si="49"/>
        <v>130.0745168965891</v>
      </c>
      <c r="K249" s="195">
        <f t="shared" si="50"/>
        <v>99.903267022639469</v>
      </c>
    </row>
    <row r="250" spans="1:11" s="28" customFormat="1" x14ac:dyDescent="0.25">
      <c r="A250" s="255" t="s">
        <v>194</v>
      </c>
      <c r="B250" s="255"/>
      <c r="C250" s="255" t="s">
        <v>115</v>
      </c>
      <c r="D250" s="255"/>
      <c r="E250" s="255"/>
      <c r="F250" s="255"/>
      <c r="G250" s="194"/>
      <c r="H250" s="194"/>
      <c r="I250" s="194"/>
      <c r="J250" s="195"/>
      <c r="K250" s="195"/>
    </row>
    <row r="251" spans="1:11" x14ac:dyDescent="0.25">
      <c r="A251" s="251"/>
      <c r="B251" s="252"/>
      <c r="C251" s="251" t="s">
        <v>231</v>
      </c>
      <c r="D251" s="253"/>
      <c r="E251" s="253"/>
      <c r="F251" s="252"/>
      <c r="G251" s="195">
        <v>1751.94</v>
      </c>
      <c r="H251" s="195">
        <v>0</v>
      </c>
      <c r="I251" s="195">
        <v>4347.3999999999996</v>
      </c>
      <c r="J251" s="195">
        <f t="shared" si="49"/>
        <v>248.14776761761243</v>
      </c>
      <c r="K251" s="195" t="e">
        <f t="shared" si="50"/>
        <v>#DIV/0!</v>
      </c>
    </row>
    <row r="252" spans="1:11" x14ac:dyDescent="0.25">
      <c r="A252" s="251"/>
      <c r="B252" s="252"/>
      <c r="C252" s="251" t="s">
        <v>232</v>
      </c>
      <c r="D252" s="253"/>
      <c r="E252" s="253"/>
      <c r="F252" s="252"/>
      <c r="G252" s="195">
        <v>1751.94</v>
      </c>
      <c r="H252" s="195">
        <v>0</v>
      </c>
      <c r="I252" s="195">
        <v>4309.8999999999996</v>
      </c>
      <c r="J252" s="195">
        <f t="shared" si="49"/>
        <v>246.00728335445274</v>
      </c>
      <c r="K252" s="195" t="e">
        <f t="shared" si="50"/>
        <v>#DIV/0!</v>
      </c>
    </row>
    <row r="253" spans="1:11" s="28" customFormat="1" x14ac:dyDescent="0.25">
      <c r="A253" s="255" t="s">
        <v>78</v>
      </c>
      <c r="B253" s="255"/>
      <c r="C253" s="255" t="s">
        <v>34</v>
      </c>
      <c r="D253" s="255"/>
      <c r="E253" s="255"/>
      <c r="F253" s="255"/>
      <c r="G253" s="194"/>
      <c r="H253" s="194"/>
      <c r="I253" s="194"/>
      <c r="J253" s="195"/>
      <c r="K253" s="195" t="e">
        <f t="shared" si="50"/>
        <v>#DIV/0!</v>
      </c>
    </row>
    <row r="254" spans="1:11" x14ac:dyDescent="0.25">
      <c r="A254" s="251"/>
      <c r="B254" s="252"/>
      <c r="C254" s="251" t="s">
        <v>231</v>
      </c>
      <c r="D254" s="253"/>
      <c r="E254" s="253"/>
      <c r="F254" s="252"/>
      <c r="G254" s="195">
        <v>192.45</v>
      </c>
      <c r="H254" s="195">
        <v>1800</v>
      </c>
      <c r="I254" s="195">
        <v>261.54000000000002</v>
      </c>
      <c r="J254" s="195">
        <f t="shared" si="49"/>
        <v>135.90023382696805</v>
      </c>
      <c r="K254" s="195">
        <f t="shared" si="50"/>
        <v>14.530000000000001</v>
      </c>
    </row>
    <row r="255" spans="1:11" x14ac:dyDescent="0.25">
      <c r="A255" s="251"/>
      <c r="B255" s="252"/>
      <c r="C255" s="251" t="s">
        <v>232</v>
      </c>
      <c r="D255" s="253"/>
      <c r="E255" s="253"/>
      <c r="F255" s="252"/>
      <c r="G255" s="195">
        <v>0</v>
      </c>
      <c r="H255" s="195">
        <v>1800</v>
      </c>
      <c r="I255" s="195">
        <v>180</v>
      </c>
      <c r="J255" s="195" t="e">
        <f t="shared" si="49"/>
        <v>#DIV/0!</v>
      </c>
      <c r="K255" s="195">
        <f t="shared" si="50"/>
        <v>10</v>
      </c>
    </row>
    <row r="256" spans="1:11" x14ac:dyDescent="0.25">
      <c r="A256" s="251"/>
      <c r="B256" s="252"/>
      <c r="C256" s="251" t="s">
        <v>302</v>
      </c>
      <c r="D256" s="253"/>
      <c r="E256" s="253"/>
      <c r="F256" s="252"/>
      <c r="G256" s="195">
        <v>0.01</v>
      </c>
      <c r="H256" s="195">
        <v>0</v>
      </c>
      <c r="I256" s="195">
        <v>0</v>
      </c>
      <c r="J256" s="195">
        <f t="shared" si="49"/>
        <v>0</v>
      </c>
      <c r="K256" s="195" t="e">
        <f t="shared" si="50"/>
        <v>#DIV/0!</v>
      </c>
    </row>
    <row r="257" spans="1:11" s="28" customFormat="1" x14ac:dyDescent="0.25">
      <c r="A257" s="255" t="s">
        <v>77</v>
      </c>
      <c r="B257" s="255"/>
      <c r="C257" s="255" t="s">
        <v>229</v>
      </c>
      <c r="D257" s="255"/>
      <c r="E257" s="255"/>
      <c r="F257" s="255"/>
      <c r="G257" s="194"/>
      <c r="H257" s="194"/>
      <c r="I257" s="194"/>
      <c r="J257" s="195"/>
      <c r="K257" s="195"/>
    </row>
    <row r="258" spans="1:11" x14ac:dyDescent="0.25">
      <c r="A258" s="251"/>
      <c r="B258" s="252"/>
      <c r="C258" s="251" t="s">
        <v>231</v>
      </c>
      <c r="D258" s="253"/>
      <c r="E258" s="253"/>
      <c r="F258" s="252"/>
      <c r="G258" s="195">
        <v>33105.910000000003</v>
      </c>
      <c r="H258" s="195">
        <v>73930</v>
      </c>
      <c r="I258" s="195">
        <v>16839</v>
      </c>
      <c r="J258" s="195">
        <f t="shared" si="49"/>
        <v>50.864030017601081</v>
      </c>
      <c r="K258" s="195">
        <f t="shared" si="50"/>
        <v>22.776951170025701</v>
      </c>
    </row>
    <row r="259" spans="1:11" x14ac:dyDescent="0.25">
      <c r="A259" s="251"/>
      <c r="B259" s="252"/>
      <c r="C259" s="251" t="s">
        <v>232</v>
      </c>
      <c r="D259" s="253"/>
      <c r="E259" s="253"/>
      <c r="F259" s="252"/>
      <c r="G259" s="195">
        <v>35128.61</v>
      </c>
      <c r="H259" s="195">
        <v>73930</v>
      </c>
      <c r="I259" s="195">
        <v>12219.01</v>
      </c>
      <c r="J259" s="195">
        <f t="shared" si="49"/>
        <v>34.783642165175337</v>
      </c>
      <c r="K259" s="195">
        <f t="shared" si="50"/>
        <v>16.527810090626268</v>
      </c>
    </row>
    <row r="260" spans="1:11" x14ac:dyDescent="0.25">
      <c r="A260" s="251"/>
      <c r="B260" s="252"/>
      <c r="C260" s="251"/>
      <c r="D260" s="253"/>
      <c r="E260" s="253"/>
      <c r="F260" s="252"/>
      <c r="G260" s="195">
        <v>0</v>
      </c>
      <c r="H260" s="195">
        <v>0</v>
      </c>
      <c r="I260" s="195">
        <v>0</v>
      </c>
      <c r="J260" s="195" t="e">
        <f t="shared" si="49"/>
        <v>#DIV/0!</v>
      </c>
      <c r="K260" s="195" t="e">
        <f t="shared" si="50"/>
        <v>#DIV/0!</v>
      </c>
    </row>
    <row r="261" spans="1:11" s="28" customFormat="1" x14ac:dyDescent="0.25">
      <c r="A261" s="255" t="s">
        <v>76</v>
      </c>
      <c r="B261" s="255"/>
      <c r="C261" s="255" t="s">
        <v>50</v>
      </c>
      <c r="D261" s="255"/>
      <c r="E261" s="255"/>
      <c r="F261" s="255"/>
      <c r="G261" s="194"/>
      <c r="H261" s="194"/>
      <c r="I261" s="194"/>
      <c r="J261" s="195"/>
      <c r="K261" s="195"/>
    </row>
    <row r="262" spans="1:11" x14ac:dyDescent="0.25">
      <c r="A262" s="251"/>
      <c r="B262" s="252"/>
      <c r="C262" s="251" t="s">
        <v>231</v>
      </c>
      <c r="D262" s="253"/>
      <c r="E262" s="253"/>
      <c r="F262" s="252"/>
      <c r="G262" s="195">
        <v>461382.26</v>
      </c>
      <c r="H262" s="195">
        <v>1049050</v>
      </c>
      <c r="I262" s="195">
        <v>563169.27</v>
      </c>
      <c r="J262" s="195">
        <f t="shared" si="49"/>
        <v>122.0613185257708</v>
      </c>
      <c r="K262" s="195">
        <f t="shared" si="50"/>
        <v>53.683739573900205</v>
      </c>
    </row>
    <row r="263" spans="1:11" x14ac:dyDescent="0.25">
      <c r="A263" s="251"/>
      <c r="B263" s="252"/>
      <c r="C263" s="251" t="s">
        <v>232</v>
      </c>
      <c r="D263" s="253"/>
      <c r="E263" s="253"/>
      <c r="F263" s="252"/>
      <c r="G263" s="195">
        <v>461454.09</v>
      </c>
      <c r="H263" s="195">
        <v>1049050</v>
      </c>
      <c r="I263" s="195">
        <v>555828.91</v>
      </c>
      <c r="J263" s="195">
        <f t="shared" si="49"/>
        <v>120.45161632438885</v>
      </c>
      <c r="K263" s="195">
        <f t="shared" si="50"/>
        <v>52.984024593680005</v>
      </c>
    </row>
    <row r="264" spans="1:11" x14ac:dyDescent="0.25">
      <c r="A264" s="251"/>
      <c r="B264" s="252"/>
      <c r="C264" s="251"/>
      <c r="D264" s="253"/>
      <c r="E264" s="253"/>
      <c r="F264" s="252"/>
      <c r="G264" s="195">
        <v>0</v>
      </c>
      <c r="H264" s="195">
        <v>0</v>
      </c>
      <c r="I264" s="195">
        <v>0</v>
      </c>
      <c r="J264" s="195" t="e">
        <f t="shared" si="49"/>
        <v>#DIV/0!</v>
      </c>
      <c r="K264" s="195" t="e">
        <f t="shared" si="50"/>
        <v>#DIV/0!</v>
      </c>
    </row>
    <row r="265" spans="1:11" s="28" customFormat="1" x14ac:dyDescent="0.25">
      <c r="A265" s="255" t="s">
        <v>75</v>
      </c>
      <c r="B265" s="255"/>
      <c r="C265" s="255" t="s">
        <v>247</v>
      </c>
      <c r="D265" s="255"/>
      <c r="E265" s="255"/>
      <c r="F265" s="255"/>
      <c r="G265" s="194"/>
      <c r="H265" s="194"/>
      <c r="I265" s="194"/>
      <c r="J265" s="195"/>
      <c r="K265" s="195"/>
    </row>
    <row r="266" spans="1:11" x14ac:dyDescent="0.25">
      <c r="A266" s="251"/>
      <c r="B266" s="252"/>
      <c r="C266" s="251" t="s">
        <v>231</v>
      </c>
      <c r="D266" s="253"/>
      <c r="E266" s="253"/>
      <c r="F266" s="252"/>
      <c r="G266" s="195">
        <v>11291.66</v>
      </c>
      <c r="H266" s="195">
        <v>74060</v>
      </c>
      <c r="I266" s="195">
        <v>13841.36</v>
      </c>
      <c r="J266" s="195">
        <f t="shared" si="49"/>
        <v>122.58038233528109</v>
      </c>
      <c r="K266" s="195">
        <f t="shared" si="50"/>
        <v>18.68938698352687</v>
      </c>
    </row>
    <row r="267" spans="1:11" x14ac:dyDescent="0.25">
      <c r="A267" s="253"/>
      <c r="B267" s="252"/>
      <c r="C267" s="251" t="s">
        <v>232</v>
      </c>
      <c r="D267" s="253"/>
      <c r="E267" s="253"/>
      <c r="F267" s="252"/>
      <c r="G267" s="195">
        <v>11291.66</v>
      </c>
      <c r="H267" s="195">
        <v>74060</v>
      </c>
      <c r="I267" s="195">
        <v>12741.36</v>
      </c>
      <c r="J267" s="195">
        <f t="shared" si="49"/>
        <v>112.83867916674785</v>
      </c>
      <c r="K267" s="195">
        <f t="shared" si="50"/>
        <v>17.204104779908182</v>
      </c>
    </row>
    <row r="268" spans="1:11" s="28" customFormat="1" x14ac:dyDescent="0.25">
      <c r="A268" s="255" t="s">
        <v>126</v>
      </c>
      <c r="B268" s="255"/>
      <c r="C268" s="255" t="s">
        <v>230</v>
      </c>
      <c r="D268" s="255"/>
      <c r="E268" s="255"/>
      <c r="F268" s="255"/>
      <c r="G268" s="194"/>
      <c r="H268" s="194"/>
      <c r="I268" s="194"/>
      <c r="J268" s="195"/>
      <c r="K268" s="195"/>
    </row>
    <row r="269" spans="1:11" x14ac:dyDescent="0.25">
      <c r="A269" s="253"/>
      <c r="B269" s="252"/>
      <c r="C269" s="251" t="s">
        <v>231</v>
      </c>
      <c r="D269" s="253"/>
      <c r="E269" s="253"/>
      <c r="F269" s="252"/>
      <c r="G269" s="195">
        <v>0</v>
      </c>
      <c r="H269" s="195">
        <v>15260</v>
      </c>
      <c r="I269" s="195">
        <v>0</v>
      </c>
      <c r="J269" s="195" t="e">
        <f t="shared" si="49"/>
        <v>#DIV/0!</v>
      </c>
      <c r="K269" s="195">
        <f t="shared" si="50"/>
        <v>0</v>
      </c>
    </row>
    <row r="270" spans="1:11" x14ac:dyDescent="0.25">
      <c r="A270" s="251"/>
      <c r="B270" s="252"/>
      <c r="C270" s="251" t="s">
        <v>232</v>
      </c>
      <c r="D270" s="253"/>
      <c r="E270" s="253"/>
      <c r="F270" s="252"/>
      <c r="G270" s="195">
        <v>0</v>
      </c>
      <c r="H270" s="195">
        <v>15260</v>
      </c>
      <c r="I270" s="195">
        <v>0</v>
      </c>
      <c r="J270" s="195" t="e">
        <f t="shared" si="49"/>
        <v>#DIV/0!</v>
      </c>
      <c r="K270" s="195">
        <f t="shared" si="50"/>
        <v>0</v>
      </c>
    </row>
    <row r="271" spans="1:11" x14ac:dyDescent="0.25">
      <c r="A271" s="251"/>
      <c r="B271" s="252"/>
      <c r="C271" s="256" t="s">
        <v>235</v>
      </c>
      <c r="D271" s="257"/>
      <c r="E271" s="257"/>
      <c r="F271" s="258"/>
      <c r="G271" s="195">
        <v>557253.09</v>
      </c>
      <c r="H271" s="195">
        <f>H245+H248+H251+H254+H256+H258+H260+H262+H264+H266+H269</f>
        <v>1296766</v>
      </c>
      <c r="I271" s="195">
        <v>659973.72</v>
      </c>
      <c r="J271" s="195">
        <f t="shared" si="49"/>
        <v>118.43338903692755</v>
      </c>
      <c r="K271" s="195">
        <f t="shared" si="50"/>
        <v>50.893817388796435</v>
      </c>
    </row>
    <row r="272" spans="1:11" x14ac:dyDescent="0.25">
      <c r="A272" s="249"/>
      <c r="B272" s="249"/>
      <c r="C272" s="250" t="s">
        <v>234</v>
      </c>
      <c r="D272" s="250"/>
      <c r="E272" s="250"/>
      <c r="F272" s="250"/>
      <c r="G272" s="195">
        <v>562100.26</v>
      </c>
      <c r="H272" s="195">
        <f t="shared" ref="H272" si="51">H246+H249+H252+H255+H259+H263+H267+H270</f>
        <v>1296766</v>
      </c>
      <c r="I272" s="195">
        <v>652280.1</v>
      </c>
      <c r="J272" s="195">
        <f t="shared" si="49"/>
        <v>116.0433727605819</v>
      </c>
      <c r="K272" s="195">
        <f t="shared" si="50"/>
        <v>50.300524535652535</v>
      </c>
    </row>
  </sheetData>
  <mergeCells count="68">
    <mergeCell ref="A260:B260"/>
    <mergeCell ref="A3:J3"/>
    <mergeCell ref="A5:J5"/>
    <mergeCell ref="A242:B242"/>
    <mergeCell ref="C242:F242"/>
    <mergeCell ref="A244:B244"/>
    <mergeCell ref="C244:F244"/>
    <mergeCell ref="A7:J7"/>
    <mergeCell ref="A63:J63"/>
    <mergeCell ref="C243:F243"/>
    <mergeCell ref="A243:B243"/>
    <mergeCell ref="A254:B254"/>
    <mergeCell ref="A251:B251"/>
    <mergeCell ref="A252:B252"/>
    <mergeCell ref="C257:F257"/>
    <mergeCell ref="C254:F254"/>
    <mergeCell ref="A256:B256"/>
    <mergeCell ref="A259:B259"/>
    <mergeCell ref="A258:B258"/>
    <mergeCell ref="A255:B255"/>
    <mergeCell ref="C255:F255"/>
    <mergeCell ref="C258:F258"/>
    <mergeCell ref="C259:F259"/>
    <mergeCell ref="A257:B257"/>
    <mergeCell ref="A245:B245"/>
    <mergeCell ref="A246:B246"/>
    <mergeCell ref="C247:F247"/>
    <mergeCell ref="C250:F250"/>
    <mergeCell ref="C253:F253"/>
    <mergeCell ref="C249:F249"/>
    <mergeCell ref="C251:F251"/>
    <mergeCell ref="C252:F252"/>
    <mergeCell ref="A247:B247"/>
    <mergeCell ref="A250:B250"/>
    <mergeCell ref="A253:B253"/>
    <mergeCell ref="A248:B248"/>
    <mergeCell ref="A249:B249"/>
    <mergeCell ref="C271:F271"/>
    <mergeCell ref="A271:B271"/>
    <mergeCell ref="A266:B266"/>
    <mergeCell ref="A267:B267"/>
    <mergeCell ref="A269:B269"/>
    <mergeCell ref="A270:B270"/>
    <mergeCell ref="C270:F270"/>
    <mergeCell ref="A265:B265"/>
    <mergeCell ref="A268:B268"/>
    <mergeCell ref="C265:F265"/>
    <mergeCell ref="C268:F268"/>
    <mergeCell ref="C261:F261"/>
    <mergeCell ref="A262:B262"/>
    <mergeCell ref="A263:B263"/>
    <mergeCell ref="A261:B261"/>
    <mergeCell ref="A272:B272"/>
    <mergeCell ref="C272:F272"/>
    <mergeCell ref="A1:M1"/>
    <mergeCell ref="A264:B264"/>
    <mergeCell ref="C260:F260"/>
    <mergeCell ref="C264:F264"/>
    <mergeCell ref="C256:F256"/>
    <mergeCell ref="A240:K240"/>
    <mergeCell ref="C262:F262"/>
    <mergeCell ref="C263:F263"/>
    <mergeCell ref="C266:F266"/>
    <mergeCell ref="C267:F267"/>
    <mergeCell ref="C269:F269"/>
    <mergeCell ref="C245:F245"/>
    <mergeCell ref="C246:F246"/>
    <mergeCell ref="C248:F248"/>
  </mergeCells>
  <pageMargins left="0.7" right="0.7" top="0.75" bottom="0.75" header="0.3" footer="0.3"/>
  <pageSetup paperSize="9" scale="95" fitToHeight="0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15"/>
  <sheetViews>
    <sheetView workbookViewId="0">
      <selection sqref="A1:H1"/>
    </sheetView>
  </sheetViews>
  <sheetFormatPr defaultRowHeight="15" x14ac:dyDescent="0.25"/>
  <cols>
    <col min="1" max="1" width="37.7109375" customWidth="1"/>
    <col min="2" max="2" width="17.140625" customWidth="1"/>
    <col min="3" max="3" width="18.85546875" customWidth="1"/>
    <col min="4" max="4" width="18.42578125" customWidth="1"/>
    <col min="5" max="5" width="14" customWidth="1"/>
    <col min="6" max="6" width="14.140625" customWidth="1"/>
  </cols>
  <sheetData>
    <row r="1" spans="1:8" ht="48.75" customHeight="1" x14ac:dyDescent="0.25">
      <c r="A1" s="228" t="s">
        <v>327</v>
      </c>
      <c r="B1" s="228"/>
      <c r="C1" s="228"/>
      <c r="D1" s="228"/>
      <c r="E1" s="228"/>
      <c r="F1" s="228"/>
      <c r="G1" s="228"/>
      <c r="H1" s="228"/>
    </row>
    <row r="2" spans="1:8" ht="18" customHeight="1" x14ac:dyDescent="0.25">
      <c r="A2" s="3"/>
      <c r="B2" s="3"/>
      <c r="C2" s="3"/>
      <c r="D2" s="3"/>
      <c r="E2" s="3"/>
    </row>
    <row r="3" spans="1:8" ht="15.75" x14ac:dyDescent="0.25">
      <c r="A3" s="228" t="s">
        <v>27</v>
      </c>
      <c r="B3" s="228"/>
      <c r="C3" s="228"/>
      <c r="D3" s="245"/>
      <c r="E3" s="245"/>
    </row>
    <row r="4" spans="1:8" ht="18" x14ac:dyDescent="0.25">
      <c r="A4" s="3"/>
      <c r="B4" s="3"/>
      <c r="C4" s="3"/>
      <c r="D4" s="4"/>
      <c r="E4" s="4"/>
    </row>
    <row r="5" spans="1:8" ht="18" customHeight="1" x14ac:dyDescent="0.25">
      <c r="A5" s="228" t="s">
        <v>11</v>
      </c>
      <c r="B5" s="228"/>
      <c r="C5" s="229"/>
      <c r="D5" s="229"/>
      <c r="E5" s="229"/>
    </row>
    <row r="6" spans="1:8" ht="18" x14ac:dyDescent="0.25">
      <c r="A6" s="3"/>
      <c r="B6" s="3"/>
      <c r="C6" s="3"/>
      <c r="D6" s="4"/>
      <c r="E6" s="4"/>
    </row>
    <row r="7" spans="1:8" ht="15.75" x14ac:dyDescent="0.25">
      <c r="A7" s="228" t="s">
        <v>21</v>
      </c>
      <c r="B7" s="228"/>
      <c r="C7" s="248"/>
      <c r="D7" s="248"/>
      <c r="E7" s="248"/>
    </row>
    <row r="8" spans="1:8" ht="18" x14ac:dyDescent="0.25">
      <c r="A8" s="3"/>
      <c r="B8" s="3"/>
      <c r="C8" s="3"/>
      <c r="D8" s="4"/>
      <c r="E8" s="4"/>
    </row>
    <row r="9" spans="1:8" ht="33.75" x14ac:dyDescent="0.25">
      <c r="A9" s="18" t="s">
        <v>22</v>
      </c>
      <c r="B9" s="18" t="s">
        <v>210</v>
      </c>
      <c r="C9" s="18" t="s">
        <v>38</v>
      </c>
      <c r="D9" s="18" t="s">
        <v>99</v>
      </c>
      <c r="E9" s="165" t="s">
        <v>217</v>
      </c>
      <c r="F9" s="57" t="s">
        <v>218</v>
      </c>
    </row>
    <row r="10" spans="1:8" x14ac:dyDescent="0.25">
      <c r="A10" s="18"/>
      <c r="B10" s="18">
        <v>1</v>
      </c>
      <c r="C10" s="18">
        <v>2</v>
      </c>
      <c r="D10" s="18">
        <v>3</v>
      </c>
      <c r="E10" s="18"/>
      <c r="F10" s="18"/>
    </row>
    <row r="11" spans="1:8" s="28" customFormat="1" ht="15.75" customHeight="1" x14ac:dyDescent="0.25">
      <c r="A11" s="7" t="s">
        <v>23</v>
      </c>
      <c r="B11" s="168">
        <v>562100.26</v>
      </c>
      <c r="C11" s="171">
        <v>1296766</v>
      </c>
      <c r="D11" s="171">
        <v>652280.1</v>
      </c>
      <c r="E11" s="171"/>
      <c r="F11" s="172"/>
    </row>
    <row r="12" spans="1:8" s="28" customFormat="1" ht="15.75" customHeight="1" x14ac:dyDescent="0.25">
      <c r="A12" s="7" t="s">
        <v>85</v>
      </c>
      <c r="B12" s="168">
        <v>562100.26</v>
      </c>
      <c r="C12" s="171">
        <v>1296766</v>
      </c>
      <c r="D12" s="171">
        <v>652280.1</v>
      </c>
      <c r="E12" s="171"/>
      <c r="F12" s="172"/>
    </row>
    <row r="13" spans="1:8" s="27" customFormat="1" x14ac:dyDescent="0.25">
      <c r="A13" s="13" t="s">
        <v>86</v>
      </c>
      <c r="B13" s="169">
        <v>562100.26</v>
      </c>
      <c r="C13" s="170">
        <v>1296766</v>
      </c>
      <c r="D13" s="170">
        <v>652280.1</v>
      </c>
      <c r="E13" s="170"/>
      <c r="F13" s="56"/>
    </row>
    <row r="14" spans="1:8" x14ac:dyDescent="0.25">
      <c r="A14" s="12" t="s">
        <v>87</v>
      </c>
      <c r="B14" s="80">
        <v>536344.35</v>
      </c>
      <c r="C14" s="46">
        <v>1296766</v>
      </c>
      <c r="D14" s="46">
        <v>618865.57999999996</v>
      </c>
      <c r="E14" s="46"/>
      <c r="F14" s="55"/>
    </row>
    <row r="15" spans="1:8" s="27" customFormat="1" x14ac:dyDescent="0.25">
      <c r="A15" s="14" t="s">
        <v>88</v>
      </c>
      <c r="B15" s="169">
        <v>25755.91</v>
      </c>
      <c r="C15" s="170">
        <v>0</v>
      </c>
      <c r="D15" s="170">
        <v>33414.519999999997</v>
      </c>
      <c r="E15" s="170"/>
      <c r="F15" s="56"/>
    </row>
  </sheetData>
  <mergeCells count="4">
    <mergeCell ref="A3:E3"/>
    <mergeCell ref="A5:E5"/>
    <mergeCell ref="A7:E7"/>
    <mergeCell ref="A1:H1"/>
  </mergeCells>
  <pageMargins left="0.7" right="0.7" top="0.75" bottom="0.75" header="0.3" footer="0.3"/>
  <pageSetup paperSize="9" scale="96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14"/>
  <sheetViews>
    <sheetView workbookViewId="0">
      <selection sqref="A1:J1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5.42578125" bestFit="1" customWidth="1"/>
    <col min="4" max="5" width="25.28515625" customWidth="1"/>
    <col min="6" max="7" width="25.28515625" style="41" customWidth="1"/>
    <col min="8" max="8" width="8.7109375" style="41" customWidth="1"/>
    <col min="9" max="9" width="7.28515625" customWidth="1"/>
  </cols>
  <sheetData>
    <row r="1" spans="1:10" ht="42" customHeight="1" x14ac:dyDescent="0.25">
      <c r="A1" s="228" t="s">
        <v>328</v>
      </c>
      <c r="B1" s="228"/>
      <c r="C1" s="228"/>
      <c r="D1" s="228"/>
      <c r="E1" s="228"/>
      <c r="F1" s="228"/>
      <c r="G1" s="228"/>
      <c r="H1" s="228"/>
      <c r="I1" s="228"/>
      <c r="J1" s="228"/>
    </row>
    <row r="2" spans="1:10" ht="18" customHeight="1" x14ac:dyDescent="0.25">
      <c r="A2" s="3"/>
      <c r="B2" s="3"/>
      <c r="C2" s="3"/>
      <c r="D2" s="3"/>
      <c r="E2" s="3"/>
      <c r="F2" s="31"/>
      <c r="G2" s="31"/>
      <c r="H2" s="31"/>
    </row>
    <row r="3" spans="1:10" ht="15.75" x14ac:dyDescent="0.25">
      <c r="A3" s="228" t="s">
        <v>27</v>
      </c>
      <c r="B3" s="228"/>
      <c r="C3" s="228"/>
      <c r="D3" s="228"/>
      <c r="E3" s="228"/>
      <c r="F3" s="228"/>
      <c r="G3" s="245"/>
      <c r="H3" s="245"/>
    </row>
    <row r="4" spans="1:10" ht="18" x14ac:dyDescent="0.25">
      <c r="A4" s="3"/>
      <c r="B4" s="3"/>
      <c r="C4" s="3"/>
      <c r="D4" s="3"/>
      <c r="E4" s="3"/>
      <c r="F4" s="31"/>
      <c r="G4" s="42"/>
      <c r="H4" s="42"/>
    </row>
    <row r="5" spans="1:10" ht="18" customHeight="1" x14ac:dyDescent="0.25">
      <c r="A5" s="228" t="s">
        <v>24</v>
      </c>
      <c r="B5" s="229"/>
      <c r="C5" s="229"/>
      <c r="D5" s="229"/>
      <c r="E5" s="229"/>
      <c r="F5" s="229"/>
      <c r="G5" s="229"/>
      <c r="H5" s="229"/>
    </row>
    <row r="6" spans="1:10" ht="18" x14ac:dyDescent="0.25">
      <c r="A6" s="3"/>
      <c r="B6" s="3"/>
      <c r="C6" s="3"/>
      <c r="D6" s="3"/>
      <c r="E6" s="3"/>
      <c r="F6" s="31"/>
      <c r="G6" s="42"/>
      <c r="H6" s="42"/>
    </row>
    <row r="7" spans="1:10" x14ac:dyDescent="0.25">
      <c r="A7" s="18" t="s">
        <v>12</v>
      </c>
      <c r="B7" s="17" t="s">
        <v>13</v>
      </c>
      <c r="C7" s="17" t="s">
        <v>14</v>
      </c>
      <c r="D7" s="17" t="s">
        <v>44</v>
      </c>
      <c r="E7" s="17" t="s">
        <v>97</v>
      </c>
      <c r="F7" s="45" t="s">
        <v>100</v>
      </c>
      <c r="G7" s="45" t="s">
        <v>99</v>
      </c>
      <c r="H7" s="45" t="s">
        <v>98</v>
      </c>
      <c r="I7" s="45" t="s">
        <v>98</v>
      </c>
    </row>
    <row r="8" spans="1:10" ht="25.5" x14ac:dyDescent="0.25">
      <c r="A8" s="7">
        <v>8</v>
      </c>
      <c r="B8" s="7"/>
      <c r="C8" s="7"/>
      <c r="D8" s="7" t="s">
        <v>25</v>
      </c>
      <c r="E8" s="80">
        <v>0</v>
      </c>
      <c r="F8" s="46">
        <v>0</v>
      </c>
      <c r="G8" s="46">
        <v>0</v>
      </c>
      <c r="H8" s="46">
        <v>0</v>
      </c>
      <c r="I8" s="81">
        <v>0</v>
      </c>
    </row>
    <row r="9" spans="1:10" x14ac:dyDescent="0.25">
      <c r="A9" s="7"/>
      <c r="B9" s="11">
        <v>84</v>
      </c>
      <c r="C9" s="11"/>
      <c r="D9" s="11" t="s">
        <v>31</v>
      </c>
      <c r="E9" s="76"/>
      <c r="F9" s="46"/>
      <c r="G9" s="46"/>
      <c r="H9" s="46"/>
      <c r="I9" s="81"/>
    </row>
    <row r="10" spans="1:10" ht="25.5" x14ac:dyDescent="0.25">
      <c r="A10" s="8"/>
      <c r="B10" s="8"/>
      <c r="C10" s="9">
        <v>81</v>
      </c>
      <c r="D10" s="13" t="s">
        <v>32</v>
      </c>
      <c r="E10" s="77"/>
      <c r="F10" s="46"/>
      <c r="G10" s="46"/>
      <c r="H10" s="46"/>
      <c r="I10" s="81"/>
    </row>
    <row r="11" spans="1:10" ht="25.5" x14ac:dyDescent="0.25">
      <c r="A11" s="10">
        <v>5</v>
      </c>
      <c r="B11" s="10"/>
      <c r="C11" s="10"/>
      <c r="D11" s="20" t="s">
        <v>26</v>
      </c>
      <c r="E11" s="78">
        <v>0</v>
      </c>
      <c r="F11" s="46">
        <v>0</v>
      </c>
      <c r="G11" s="46">
        <v>0</v>
      </c>
      <c r="H11" s="46">
        <v>0</v>
      </c>
      <c r="I11" s="81">
        <v>0</v>
      </c>
    </row>
    <row r="12" spans="1:10" ht="25.5" x14ac:dyDescent="0.25">
      <c r="A12" s="11"/>
      <c r="B12" s="11">
        <v>54</v>
      </c>
      <c r="C12" s="11"/>
      <c r="D12" s="21" t="s">
        <v>33</v>
      </c>
      <c r="E12" s="78"/>
      <c r="F12" s="46"/>
      <c r="G12" s="46"/>
      <c r="H12" s="47"/>
      <c r="I12" s="81"/>
    </row>
    <row r="13" spans="1:10" x14ac:dyDescent="0.25">
      <c r="A13" s="11"/>
      <c r="B13" s="11"/>
      <c r="C13" s="9">
        <v>11</v>
      </c>
      <c r="D13" s="9" t="s">
        <v>16</v>
      </c>
      <c r="E13" s="79"/>
      <c r="F13" s="46"/>
      <c r="G13" s="46"/>
      <c r="H13" s="47"/>
      <c r="I13" s="81"/>
    </row>
    <row r="14" spans="1:10" x14ac:dyDescent="0.25">
      <c r="A14" s="11"/>
      <c r="B14" s="11"/>
      <c r="C14" s="9">
        <v>31</v>
      </c>
      <c r="D14" s="9" t="s">
        <v>34</v>
      </c>
      <c r="E14" s="9"/>
      <c r="F14" s="46"/>
      <c r="G14" s="46"/>
      <c r="H14" s="47"/>
      <c r="I14" s="81"/>
    </row>
  </sheetData>
  <mergeCells count="3">
    <mergeCell ref="A3:H3"/>
    <mergeCell ref="A5:H5"/>
    <mergeCell ref="A1:J1"/>
  </mergeCells>
  <pageMargins left="0.7" right="0.7" top="0.75" bottom="0.75" header="0.3" footer="0.3"/>
  <pageSetup paperSize="9" scale="90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K228"/>
  <sheetViews>
    <sheetView tabSelected="1" workbookViewId="0">
      <selection activeCell="E182" sqref="E182"/>
    </sheetView>
  </sheetViews>
  <sheetFormatPr defaultRowHeight="15" x14ac:dyDescent="0.25"/>
  <cols>
    <col min="1" max="1" width="7.42578125" bestFit="1" customWidth="1"/>
    <col min="2" max="2" width="8.42578125" customWidth="1"/>
    <col min="3" max="3" width="6.28515625" customWidth="1"/>
    <col min="4" max="4" width="35.85546875" customWidth="1"/>
    <col min="5" max="5" width="15.5703125" customWidth="1"/>
    <col min="6" max="7" width="15.5703125" style="41" customWidth="1"/>
    <col min="8" max="8" width="9.28515625" style="41" customWidth="1"/>
    <col min="9" max="9" width="9.28515625" customWidth="1"/>
  </cols>
  <sheetData>
    <row r="1" spans="1:11" ht="45.75" customHeight="1" x14ac:dyDescent="0.25">
      <c r="A1" s="228" t="s">
        <v>274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</row>
    <row r="2" spans="1:11" ht="18" x14ac:dyDescent="0.25">
      <c r="A2" s="3" t="s">
        <v>273</v>
      </c>
      <c r="B2" s="3"/>
      <c r="C2" s="3"/>
      <c r="D2" s="3"/>
      <c r="E2" s="3"/>
      <c r="F2" s="31"/>
      <c r="G2" s="42"/>
      <c r="H2" s="42"/>
    </row>
    <row r="3" spans="1:11" ht="18" customHeight="1" x14ac:dyDescent="0.25">
      <c r="A3" s="228" t="s">
        <v>236</v>
      </c>
      <c r="B3" s="229"/>
      <c r="C3" s="229"/>
      <c r="D3" s="229"/>
      <c r="E3" s="229"/>
      <c r="F3" s="229"/>
      <c r="G3" s="229"/>
      <c r="H3" s="229"/>
    </row>
    <row r="4" spans="1:11" ht="18" x14ac:dyDescent="0.25">
      <c r="A4" s="3"/>
      <c r="B4" s="3"/>
      <c r="C4" s="3"/>
      <c r="D4" s="3"/>
      <c r="E4" s="3"/>
      <c r="F4" s="31"/>
      <c r="G4" s="42"/>
      <c r="H4" s="42"/>
    </row>
    <row r="5" spans="1:11" ht="35.25" customHeight="1" x14ac:dyDescent="0.25">
      <c r="A5" s="282" t="s">
        <v>28</v>
      </c>
      <c r="B5" s="283"/>
      <c r="C5" s="284"/>
      <c r="D5" s="62" t="s">
        <v>29</v>
      </c>
      <c r="E5" s="62" t="s">
        <v>210</v>
      </c>
      <c r="F5" s="63" t="s">
        <v>38</v>
      </c>
      <c r="G5" s="63" t="s">
        <v>99</v>
      </c>
      <c r="H5" s="156" t="s">
        <v>212</v>
      </c>
      <c r="I5" s="59" t="s">
        <v>211</v>
      </c>
    </row>
    <row r="6" spans="1:11" ht="12.75" customHeight="1" x14ac:dyDescent="0.25">
      <c r="A6" s="128"/>
      <c r="B6" s="129"/>
      <c r="C6" s="130"/>
      <c r="D6" s="62"/>
      <c r="E6" s="157">
        <v>1</v>
      </c>
      <c r="F6" s="158">
        <v>2</v>
      </c>
      <c r="G6" s="158">
        <v>3</v>
      </c>
      <c r="H6" s="159">
        <v>4</v>
      </c>
      <c r="I6" s="160">
        <v>5</v>
      </c>
    </row>
    <row r="7" spans="1:11" s="28" customFormat="1" x14ac:dyDescent="0.25">
      <c r="A7" s="263" t="s">
        <v>52</v>
      </c>
      <c r="B7" s="272"/>
      <c r="C7" s="273"/>
      <c r="D7" s="133" t="s">
        <v>60</v>
      </c>
      <c r="E7" s="134">
        <v>562100.26</v>
      </c>
      <c r="F7" s="134">
        <f t="shared" ref="F7" si="0">F8+F48+F101+F113+F134+F166+F203</f>
        <v>1281506</v>
      </c>
      <c r="G7" s="134">
        <v>652280.1</v>
      </c>
      <c r="H7" s="96">
        <f>G7/E7*100</f>
        <v>116.0433727605819</v>
      </c>
      <c r="I7" s="173">
        <f>G7/F7*100</f>
        <v>50.899496373797703</v>
      </c>
    </row>
    <row r="8" spans="1:11" ht="22.5" x14ac:dyDescent="0.25">
      <c r="A8" s="131">
        <v>1000</v>
      </c>
      <c r="B8" s="132"/>
      <c r="C8" s="133"/>
      <c r="D8" s="133" t="s">
        <v>61</v>
      </c>
      <c r="E8" s="134">
        <v>558906.94999999995</v>
      </c>
      <c r="F8" s="134">
        <f t="shared" ref="F8" si="1">F9</f>
        <v>46944</v>
      </c>
      <c r="G8" s="134">
        <v>646423.97</v>
      </c>
      <c r="H8" s="96">
        <f t="shared" ref="H8:H73" si="2">G8/E8*100</f>
        <v>115.65860292129129</v>
      </c>
      <c r="I8" s="173">
        <f t="shared" ref="I8:I73" si="3">G8/F8*100</f>
        <v>1377.010842706203</v>
      </c>
    </row>
    <row r="9" spans="1:11" ht="22.5" x14ac:dyDescent="0.25">
      <c r="A9" s="263" t="s">
        <v>54</v>
      </c>
      <c r="B9" s="272"/>
      <c r="C9" s="273"/>
      <c r="D9" s="133" t="s">
        <v>53</v>
      </c>
      <c r="E9" s="134">
        <f>E10</f>
        <v>36054.910000000003</v>
      </c>
      <c r="F9" s="134">
        <v>46944</v>
      </c>
      <c r="G9" s="134">
        <f t="shared" ref="G9" si="4">G10</f>
        <v>46898.25</v>
      </c>
      <c r="H9" s="96">
        <f t="shared" si="2"/>
        <v>130.0745168965891</v>
      </c>
      <c r="I9" s="173">
        <f t="shared" si="3"/>
        <v>99.902543456032717</v>
      </c>
    </row>
    <row r="10" spans="1:11" s="28" customFormat="1" x14ac:dyDescent="0.25">
      <c r="A10" s="269" t="s">
        <v>56</v>
      </c>
      <c r="B10" s="270"/>
      <c r="C10" s="271"/>
      <c r="D10" s="136" t="s">
        <v>49</v>
      </c>
      <c r="E10" s="137">
        <v>36054.910000000003</v>
      </c>
      <c r="F10" s="137">
        <v>46944</v>
      </c>
      <c r="G10" s="137">
        <f>G11+G42</f>
        <v>46898.25</v>
      </c>
      <c r="H10" s="96">
        <f t="shared" si="2"/>
        <v>130.0745168965891</v>
      </c>
      <c r="I10" s="173">
        <f t="shared" si="3"/>
        <v>99.902543456032717</v>
      </c>
    </row>
    <row r="11" spans="1:11" s="29" customFormat="1" x14ac:dyDescent="0.25">
      <c r="A11" s="269">
        <v>3</v>
      </c>
      <c r="B11" s="270"/>
      <c r="C11" s="271"/>
      <c r="D11" s="136" t="s">
        <v>18</v>
      </c>
      <c r="E11" s="137">
        <f>E12+E38</f>
        <v>2835.93</v>
      </c>
      <c r="F11" s="137">
        <v>46280</v>
      </c>
      <c r="G11" s="137">
        <f>G12+G38</f>
        <v>46898.25</v>
      </c>
      <c r="H11" s="96">
        <f t="shared" si="2"/>
        <v>1653.7167701600533</v>
      </c>
      <c r="I11" s="173">
        <f t="shared" si="3"/>
        <v>101.33589023336214</v>
      </c>
    </row>
    <row r="12" spans="1:11" s="28" customFormat="1" x14ac:dyDescent="0.25">
      <c r="A12" s="279">
        <v>32</v>
      </c>
      <c r="B12" s="280"/>
      <c r="C12" s="281"/>
      <c r="D12" s="133" t="s">
        <v>30</v>
      </c>
      <c r="E12" s="134">
        <f>E13+E16+E22+E31</f>
        <v>2176.0299999999997</v>
      </c>
      <c r="F12" s="134">
        <v>46280</v>
      </c>
      <c r="G12" s="134">
        <f t="shared" ref="G12" si="5">G13+G16+G22+G31</f>
        <v>46221.279999999999</v>
      </c>
      <c r="H12" s="96">
        <f t="shared" si="2"/>
        <v>2124.110421271766</v>
      </c>
      <c r="I12" s="173">
        <f t="shared" si="3"/>
        <v>99.87312013828867</v>
      </c>
    </row>
    <row r="13" spans="1:11" s="27" customFormat="1" x14ac:dyDescent="0.25">
      <c r="A13" s="201">
        <v>321</v>
      </c>
      <c r="B13" s="202"/>
      <c r="C13" s="203"/>
      <c r="D13" s="140" t="s">
        <v>129</v>
      </c>
      <c r="E13" s="141">
        <f>SUM(E14:E15)</f>
        <v>1726.7399999999998</v>
      </c>
      <c r="F13" s="141">
        <f t="shared" ref="F13" si="6">SUM(F14:F15)</f>
        <v>1725.4</v>
      </c>
      <c r="G13" s="141">
        <v>2826.9</v>
      </c>
      <c r="H13" s="107">
        <f t="shared" si="2"/>
        <v>163.71312415302828</v>
      </c>
      <c r="I13" s="204">
        <f t="shared" si="3"/>
        <v>163.84026892314824</v>
      </c>
    </row>
    <row r="14" spans="1:11" x14ac:dyDescent="0.25">
      <c r="A14" s="142">
        <v>3211</v>
      </c>
      <c r="B14" s="143"/>
      <c r="C14" s="144"/>
      <c r="D14" s="145" t="s">
        <v>130</v>
      </c>
      <c r="E14" s="146">
        <v>924.43</v>
      </c>
      <c r="F14" s="109">
        <v>1327.23</v>
      </c>
      <c r="G14" s="109">
        <v>2013.44</v>
      </c>
      <c r="H14" s="96">
        <f t="shared" si="2"/>
        <v>217.80340317817468</v>
      </c>
      <c r="I14" s="173">
        <f t="shared" si="3"/>
        <v>151.70241781755988</v>
      </c>
    </row>
    <row r="15" spans="1:11" x14ac:dyDescent="0.25">
      <c r="A15" s="142">
        <v>3213</v>
      </c>
      <c r="B15" s="143"/>
      <c r="C15" s="144"/>
      <c r="D15" s="145" t="s">
        <v>132</v>
      </c>
      <c r="E15" s="146">
        <v>802.31</v>
      </c>
      <c r="F15" s="109">
        <v>398.17</v>
      </c>
      <c r="G15" s="109">
        <v>813.46</v>
      </c>
      <c r="H15" s="96">
        <f t="shared" si="2"/>
        <v>101.38973713402551</v>
      </c>
      <c r="I15" s="173">
        <f t="shared" si="3"/>
        <v>204.2996709948012</v>
      </c>
    </row>
    <row r="16" spans="1:11" s="27" customFormat="1" x14ac:dyDescent="0.25">
      <c r="A16" s="201">
        <v>322</v>
      </c>
      <c r="B16" s="202"/>
      <c r="C16" s="203"/>
      <c r="D16" s="140" t="s">
        <v>164</v>
      </c>
      <c r="E16" s="141">
        <v>0</v>
      </c>
      <c r="F16" s="141">
        <v>27247.599999999999</v>
      </c>
      <c r="G16" s="141">
        <f t="shared" ref="G16" si="7">SUM(G17:G21)</f>
        <v>32504.6</v>
      </c>
      <c r="H16" s="107" t="e">
        <f t="shared" si="2"/>
        <v>#DIV/0!</v>
      </c>
      <c r="I16" s="204">
        <f t="shared" si="3"/>
        <v>119.29344235822606</v>
      </c>
    </row>
    <row r="17" spans="1:9" x14ac:dyDescent="0.25">
      <c r="A17" s="142">
        <v>3221</v>
      </c>
      <c r="B17" s="143"/>
      <c r="C17" s="144"/>
      <c r="D17" s="145" t="s">
        <v>165</v>
      </c>
      <c r="E17" s="146">
        <v>6261.74</v>
      </c>
      <c r="F17" s="109">
        <v>7034.31</v>
      </c>
      <c r="G17" s="109">
        <v>8579.6</v>
      </c>
      <c r="H17" s="96">
        <f t="shared" si="2"/>
        <v>137.01622871597991</v>
      </c>
      <c r="I17" s="173">
        <f t="shared" si="3"/>
        <v>121.96789734885157</v>
      </c>
    </row>
    <row r="18" spans="1:9" x14ac:dyDescent="0.25">
      <c r="A18" s="142">
        <v>3223</v>
      </c>
      <c r="B18" s="143"/>
      <c r="C18" s="144"/>
      <c r="D18" s="145" t="s">
        <v>166</v>
      </c>
      <c r="E18" s="146">
        <v>15784.26</v>
      </c>
      <c r="F18" s="109">
        <v>19416.95</v>
      </c>
      <c r="G18" s="109">
        <v>22315.85</v>
      </c>
      <c r="H18" s="96">
        <f t="shared" si="2"/>
        <v>141.38040047490347</v>
      </c>
      <c r="I18" s="173">
        <f t="shared" si="3"/>
        <v>114.92973922268945</v>
      </c>
    </row>
    <row r="19" spans="1:9" x14ac:dyDescent="0.25">
      <c r="A19" s="142">
        <v>3224</v>
      </c>
      <c r="B19" s="143"/>
      <c r="C19" s="144"/>
      <c r="D19" s="145" t="s">
        <v>138</v>
      </c>
      <c r="E19" s="146">
        <v>487.3</v>
      </c>
      <c r="F19" s="109">
        <v>796.34</v>
      </c>
      <c r="G19" s="109">
        <v>1316.88</v>
      </c>
      <c r="H19" s="96">
        <f t="shared" si="2"/>
        <v>270.24009850194955</v>
      </c>
      <c r="I19" s="173">
        <f t="shared" si="3"/>
        <v>165.36655197528694</v>
      </c>
    </row>
    <row r="20" spans="1:9" x14ac:dyDescent="0.25">
      <c r="A20" s="142">
        <v>3225</v>
      </c>
      <c r="B20" s="143"/>
      <c r="C20" s="144"/>
      <c r="D20" s="145" t="s">
        <v>139</v>
      </c>
      <c r="E20" s="146">
        <v>0</v>
      </c>
      <c r="F20" s="109">
        <v>0</v>
      </c>
      <c r="G20" s="109">
        <v>0</v>
      </c>
      <c r="H20" s="96" t="e">
        <f t="shared" si="2"/>
        <v>#DIV/0!</v>
      </c>
      <c r="I20" s="173" t="e">
        <f t="shared" si="3"/>
        <v>#DIV/0!</v>
      </c>
    </row>
    <row r="21" spans="1:9" x14ac:dyDescent="0.25">
      <c r="A21" s="142">
        <v>3227</v>
      </c>
      <c r="B21" s="143"/>
      <c r="C21" s="144"/>
      <c r="D21" s="145" t="s">
        <v>167</v>
      </c>
      <c r="E21" s="146">
        <v>0</v>
      </c>
      <c r="F21" s="109">
        <v>0</v>
      </c>
      <c r="G21" s="109">
        <v>292.27</v>
      </c>
      <c r="H21" s="96" t="e">
        <f t="shared" si="2"/>
        <v>#DIV/0!</v>
      </c>
      <c r="I21" s="173" t="e">
        <f t="shared" si="3"/>
        <v>#DIV/0!</v>
      </c>
    </row>
    <row r="22" spans="1:9" s="27" customFormat="1" x14ac:dyDescent="0.25">
      <c r="A22" s="201">
        <v>323</v>
      </c>
      <c r="B22" s="202"/>
      <c r="C22" s="203"/>
      <c r="D22" s="140" t="s">
        <v>140</v>
      </c>
      <c r="E22" s="141">
        <v>0</v>
      </c>
      <c r="F22" s="141">
        <v>15900.14</v>
      </c>
      <c r="G22" s="141">
        <v>10226.94</v>
      </c>
      <c r="H22" s="107" t="e">
        <f t="shared" si="2"/>
        <v>#DIV/0!</v>
      </c>
      <c r="I22" s="204">
        <f t="shared" si="3"/>
        <v>64.319811020531901</v>
      </c>
    </row>
    <row r="23" spans="1:9" x14ac:dyDescent="0.25">
      <c r="A23" s="142">
        <v>3231</v>
      </c>
      <c r="B23" s="143"/>
      <c r="C23" s="144"/>
      <c r="D23" s="145" t="s">
        <v>136</v>
      </c>
      <c r="E23" s="146">
        <v>1011.3</v>
      </c>
      <c r="F23" s="109">
        <v>1420.14</v>
      </c>
      <c r="G23" s="109">
        <v>884.62</v>
      </c>
      <c r="H23" s="96">
        <f t="shared" si="2"/>
        <v>87.473548897458713</v>
      </c>
      <c r="I23" s="173">
        <f t="shared" si="3"/>
        <v>62.291041728280305</v>
      </c>
    </row>
    <row r="24" spans="1:9" x14ac:dyDescent="0.25">
      <c r="A24" s="142">
        <v>3232</v>
      </c>
      <c r="B24" s="143"/>
      <c r="C24" s="144"/>
      <c r="D24" s="145" t="s">
        <v>213</v>
      </c>
      <c r="E24" s="146">
        <v>2105.64</v>
      </c>
      <c r="F24" s="109">
        <v>1327.23</v>
      </c>
      <c r="G24" s="109">
        <v>1504.8</v>
      </c>
      <c r="H24" s="96">
        <f t="shared" si="2"/>
        <v>71.465207727816733</v>
      </c>
      <c r="I24" s="173">
        <f t="shared" si="3"/>
        <v>113.37899233742456</v>
      </c>
    </row>
    <row r="25" spans="1:9" x14ac:dyDescent="0.25">
      <c r="A25" s="142">
        <v>3233</v>
      </c>
      <c r="B25" s="143"/>
      <c r="C25" s="144"/>
      <c r="D25" s="145" t="s">
        <v>168</v>
      </c>
      <c r="E25" s="146">
        <v>85.04</v>
      </c>
      <c r="F25" s="109">
        <v>663.61</v>
      </c>
      <c r="G25" s="109">
        <v>63.72</v>
      </c>
      <c r="H25" s="96">
        <f t="shared" si="2"/>
        <v>74.929444967074303</v>
      </c>
      <c r="I25" s="173">
        <f t="shared" si="3"/>
        <v>9.6020252859360173</v>
      </c>
    </row>
    <row r="26" spans="1:9" x14ac:dyDescent="0.25">
      <c r="A26" s="142">
        <v>3234</v>
      </c>
      <c r="B26" s="143"/>
      <c r="C26" s="144"/>
      <c r="D26" s="145" t="s">
        <v>142</v>
      </c>
      <c r="E26" s="146">
        <v>4025.81</v>
      </c>
      <c r="F26" s="109">
        <v>6636.14</v>
      </c>
      <c r="G26" s="109">
        <v>4142.46</v>
      </c>
      <c r="H26" s="96">
        <f t="shared" si="2"/>
        <v>102.89755353581018</v>
      </c>
      <c r="I26" s="173">
        <f t="shared" si="3"/>
        <v>62.422733697601316</v>
      </c>
    </row>
    <row r="27" spans="1:9" x14ac:dyDescent="0.25">
      <c r="A27" s="142">
        <v>3237</v>
      </c>
      <c r="B27" s="143"/>
      <c r="C27" s="144"/>
      <c r="D27" s="145" t="s">
        <v>282</v>
      </c>
      <c r="E27" s="146">
        <v>858.55</v>
      </c>
      <c r="F27" s="109">
        <v>1459.95</v>
      </c>
      <c r="G27" s="109">
        <v>1069.93</v>
      </c>
      <c r="H27" s="96">
        <f t="shared" si="2"/>
        <v>124.62058121250948</v>
      </c>
      <c r="I27" s="173">
        <f t="shared" si="3"/>
        <v>73.285386485838558</v>
      </c>
    </row>
    <row r="28" spans="1:9" x14ac:dyDescent="0.25">
      <c r="A28" s="142">
        <v>3236</v>
      </c>
      <c r="B28" s="143"/>
      <c r="C28" s="144"/>
      <c r="D28" s="145" t="s">
        <v>169</v>
      </c>
      <c r="E28" s="146">
        <v>494.22</v>
      </c>
      <c r="F28" s="109">
        <v>2203.14</v>
      </c>
      <c r="G28" s="109">
        <v>884</v>
      </c>
      <c r="H28" s="96">
        <f t="shared" si="2"/>
        <v>178.86771073610942</v>
      </c>
      <c r="I28" s="173">
        <f t="shared" si="3"/>
        <v>40.124549506613292</v>
      </c>
    </row>
    <row r="29" spans="1:9" x14ac:dyDescent="0.25">
      <c r="A29" s="142">
        <v>3238</v>
      </c>
      <c r="B29" s="143"/>
      <c r="C29" s="144"/>
      <c r="D29" s="145" t="s">
        <v>146</v>
      </c>
      <c r="E29" s="146">
        <v>1370.02</v>
      </c>
      <c r="F29" s="109">
        <v>1725.4</v>
      </c>
      <c r="G29" s="109">
        <v>1152.05</v>
      </c>
      <c r="H29" s="96">
        <f t="shared" si="2"/>
        <v>84.090013284477592</v>
      </c>
      <c r="I29" s="173">
        <f t="shared" si="3"/>
        <v>66.770024342181529</v>
      </c>
    </row>
    <row r="30" spans="1:9" x14ac:dyDescent="0.25">
      <c r="A30" s="142">
        <v>3239</v>
      </c>
      <c r="B30" s="143"/>
      <c r="C30" s="144"/>
      <c r="D30" s="145" t="s">
        <v>147</v>
      </c>
      <c r="E30" s="146">
        <v>575.69000000000005</v>
      </c>
      <c r="F30" s="109">
        <v>464.53</v>
      </c>
      <c r="G30" s="109">
        <v>525.36</v>
      </c>
      <c r="H30" s="96">
        <f t="shared" si="2"/>
        <v>91.257447584637561</v>
      </c>
      <c r="I30" s="173">
        <f t="shared" si="3"/>
        <v>113.09495619228038</v>
      </c>
    </row>
    <row r="31" spans="1:9" s="27" customFormat="1" x14ac:dyDescent="0.25">
      <c r="A31" s="201">
        <v>329</v>
      </c>
      <c r="B31" s="202"/>
      <c r="C31" s="203"/>
      <c r="D31" s="140" t="s">
        <v>170</v>
      </c>
      <c r="E31" s="141">
        <v>449.29</v>
      </c>
      <c r="F31" s="141">
        <v>1406.86</v>
      </c>
      <c r="G31" s="141">
        <f>SUM(G33:G37)</f>
        <v>662.84</v>
      </c>
      <c r="H31" s="107">
        <f t="shared" si="2"/>
        <v>147.53054819826838</v>
      </c>
      <c r="I31" s="204">
        <f t="shared" si="3"/>
        <v>47.114851513299129</v>
      </c>
    </row>
    <row r="32" spans="1:9" s="27" customFormat="1" x14ac:dyDescent="0.25">
      <c r="A32" s="201">
        <v>3292</v>
      </c>
      <c r="B32" s="202"/>
      <c r="C32" s="203"/>
      <c r="D32" s="140" t="s">
        <v>149</v>
      </c>
      <c r="E32" s="141">
        <v>764.22</v>
      </c>
      <c r="F32" s="141">
        <v>1061.78</v>
      </c>
      <c r="G32" s="141">
        <v>466.91</v>
      </c>
      <c r="H32" s="107"/>
      <c r="I32" s="204"/>
    </row>
    <row r="33" spans="1:9" x14ac:dyDescent="0.25">
      <c r="A33" s="142">
        <v>3293</v>
      </c>
      <c r="B33" s="143"/>
      <c r="C33" s="144"/>
      <c r="D33" s="145" t="s">
        <v>322</v>
      </c>
      <c r="E33" s="146">
        <v>0</v>
      </c>
      <c r="F33" s="109">
        <v>199.08</v>
      </c>
      <c r="G33" s="109">
        <v>466.91</v>
      </c>
      <c r="H33" s="96" t="e">
        <f t="shared" si="2"/>
        <v>#DIV/0!</v>
      </c>
      <c r="I33" s="173">
        <f t="shared" si="3"/>
        <v>234.53385573638735</v>
      </c>
    </row>
    <row r="34" spans="1:9" x14ac:dyDescent="0.25">
      <c r="A34" s="142">
        <v>3296</v>
      </c>
      <c r="B34" s="143"/>
      <c r="C34" s="144"/>
      <c r="D34" s="145" t="s">
        <v>308</v>
      </c>
      <c r="E34" s="146">
        <v>75.73</v>
      </c>
      <c r="F34" s="109">
        <v>0</v>
      </c>
      <c r="G34" s="109">
        <v>0</v>
      </c>
      <c r="H34" s="96">
        <f t="shared" si="2"/>
        <v>0</v>
      </c>
      <c r="I34" s="173" t="e">
        <f t="shared" si="3"/>
        <v>#DIV/0!</v>
      </c>
    </row>
    <row r="35" spans="1:9" x14ac:dyDescent="0.25">
      <c r="A35" s="142">
        <v>3294</v>
      </c>
      <c r="B35" s="143"/>
      <c r="C35" s="144"/>
      <c r="D35" s="145" t="s">
        <v>151</v>
      </c>
      <c r="E35" s="146">
        <v>119.45</v>
      </c>
      <c r="F35" s="109">
        <v>106.18</v>
      </c>
      <c r="G35" s="109">
        <v>53.09</v>
      </c>
      <c r="H35" s="96">
        <f t="shared" si="2"/>
        <v>44.44537463373797</v>
      </c>
      <c r="I35" s="173">
        <f t="shared" si="3"/>
        <v>50</v>
      </c>
    </row>
    <row r="36" spans="1:9" x14ac:dyDescent="0.25">
      <c r="A36" s="142">
        <v>3295</v>
      </c>
      <c r="B36" s="143"/>
      <c r="C36" s="144"/>
      <c r="D36" s="145" t="s">
        <v>152</v>
      </c>
      <c r="E36" s="146">
        <v>39.96</v>
      </c>
      <c r="F36" s="109">
        <v>39.82</v>
      </c>
      <c r="G36" s="109">
        <v>142.84</v>
      </c>
      <c r="H36" s="96">
        <f t="shared" si="2"/>
        <v>357.45745745745745</v>
      </c>
      <c r="I36" s="173">
        <f t="shared" si="3"/>
        <v>358.71421396283279</v>
      </c>
    </row>
    <row r="37" spans="1:9" x14ac:dyDescent="0.25">
      <c r="A37" s="142">
        <v>3299</v>
      </c>
      <c r="B37" s="143"/>
      <c r="C37" s="144"/>
      <c r="D37" s="145" t="s">
        <v>170</v>
      </c>
      <c r="E37" s="146">
        <v>35.520000000000003</v>
      </c>
      <c r="F37" s="109">
        <v>0</v>
      </c>
      <c r="G37" s="109">
        <v>0</v>
      </c>
      <c r="H37" s="96">
        <f t="shared" si="2"/>
        <v>0</v>
      </c>
      <c r="I37" s="173" t="e">
        <f t="shared" si="3"/>
        <v>#DIV/0!</v>
      </c>
    </row>
    <row r="38" spans="1:9" s="28" customFormat="1" x14ac:dyDescent="0.25">
      <c r="A38" s="147">
        <v>34</v>
      </c>
      <c r="B38" s="148"/>
      <c r="C38" s="149"/>
      <c r="D38" s="133" t="s">
        <v>51</v>
      </c>
      <c r="E38" s="134">
        <f>E39</f>
        <v>659.90000000000009</v>
      </c>
      <c r="F38" s="134">
        <f t="shared" ref="F38:G38" si="8">F39</f>
        <v>664</v>
      </c>
      <c r="G38" s="134">
        <f t="shared" si="8"/>
        <v>676.96999999999991</v>
      </c>
      <c r="H38" s="96">
        <f t="shared" si="2"/>
        <v>102.58675556902558</v>
      </c>
      <c r="I38" s="173">
        <f t="shared" si="3"/>
        <v>101.95331325301204</v>
      </c>
    </row>
    <row r="39" spans="1:9" s="27" customFormat="1" x14ac:dyDescent="0.25">
      <c r="A39" s="201">
        <v>343</v>
      </c>
      <c r="B39" s="202"/>
      <c r="C39" s="203"/>
      <c r="D39" s="140" t="s">
        <v>154</v>
      </c>
      <c r="E39" s="141">
        <f>E40+E41</f>
        <v>659.90000000000009</v>
      </c>
      <c r="F39" s="141">
        <f>F40+F41</f>
        <v>664</v>
      </c>
      <c r="G39" s="141">
        <f t="shared" ref="G39" si="9">G40+G41</f>
        <v>676.96999999999991</v>
      </c>
      <c r="H39" s="107">
        <f t="shared" si="2"/>
        <v>102.58675556902558</v>
      </c>
      <c r="I39" s="204">
        <f t="shared" si="3"/>
        <v>101.95331325301204</v>
      </c>
    </row>
    <row r="40" spans="1:9" ht="14.45" customHeight="1" x14ac:dyDescent="0.25">
      <c r="A40" s="142">
        <v>3431</v>
      </c>
      <c r="B40" s="143"/>
      <c r="C40" s="144"/>
      <c r="D40" s="145" t="s">
        <v>155</v>
      </c>
      <c r="E40" s="146">
        <v>658.07</v>
      </c>
      <c r="F40" s="109">
        <v>654</v>
      </c>
      <c r="G40" s="109">
        <v>666.31</v>
      </c>
      <c r="H40" s="96">
        <f t="shared" si="2"/>
        <v>101.25214642819151</v>
      </c>
      <c r="I40" s="173">
        <f t="shared" si="3"/>
        <v>101.8822629969419</v>
      </c>
    </row>
    <row r="41" spans="1:9" x14ac:dyDescent="0.25">
      <c r="A41" s="142">
        <v>3433</v>
      </c>
      <c r="B41" s="143"/>
      <c r="C41" s="144"/>
      <c r="D41" s="145" t="s">
        <v>156</v>
      </c>
      <c r="E41" s="146">
        <v>1.83</v>
      </c>
      <c r="F41" s="109">
        <v>10</v>
      </c>
      <c r="G41" s="109">
        <v>10.66</v>
      </c>
      <c r="H41" s="96">
        <f t="shared" si="2"/>
        <v>582.51366120218574</v>
      </c>
      <c r="I41" s="173">
        <f t="shared" si="3"/>
        <v>106.60000000000001</v>
      </c>
    </row>
    <row r="42" spans="1:9" s="28" customFormat="1" ht="25.5" customHeight="1" x14ac:dyDescent="0.25">
      <c r="A42" s="263" t="s">
        <v>57</v>
      </c>
      <c r="B42" s="272"/>
      <c r="C42" s="273"/>
      <c r="D42" s="133" t="s">
        <v>58</v>
      </c>
      <c r="E42" s="134">
        <f>E43</f>
        <v>0</v>
      </c>
      <c r="F42" s="134">
        <f t="shared" ref="F42:G42" si="10">F43</f>
        <v>0</v>
      </c>
      <c r="G42" s="134">
        <f t="shared" si="10"/>
        <v>0</v>
      </c>
      <c r="H42" s="96" t="e">
        <f t="shared" si="2"/>
        <v>#DIV/0!</v>
      </c>
      <c r="I42" s="173" t="e">
        <f t="shared" si="3"/>
        <v>#DIV/0!</v>
      </c>
    </row>
    <row r="43" spans="1:9" s="27" customFormat="1" ht="15" customHeight="1" x14ac:dyDescent="0.25">
      <c r="A43" s="138">
        <v>4</v>
      </c>
      <c r="B43" s="139"/>
      <c r="C43" s="140"/>
      <c r="D43" s="140" t="s">
        <v>180</v>
      </c>
      <c r="E43" s="141">
        <v>0</v>
      </c>
      <c r="F43" s="141">
        <f t="shared" ref="F43:G43" si="11">F45</f>
        <v>0</v>
      </c>
      <c r="G43" s="141">
        <f t="shared" si="11"/>
        <v>0</v>
      </c>
      <c r="H43" s="96" t="e">
        <f t="shared" si="2"/>
        <v>#DIV/0!</v>
      </c>
      <c r="I43" s="173" t="e">
        <f t="shared" si="3"/>
        <v>#DIV/0!</v>
      </c>
    </row>
    <row r="44" spans="1:9" s="28" customFormat="1" ht="15.75" customHeight="1" x14ac:dyDescent="0.25">
      <c r="A44" s="147">
        <v>42</v>
      </c>
      <c r="B44" s="148"/>
      <c r="C44" s="149"/>
      <c r="D44" s="133" t="s">
        <v>71</v>
      </c>
      <c r="E44" s="134">
        <v>0</v>
      </c>
      <c r="F44" s="96">
        <f>F45</f>
        <v>0</v>
      </c>
      <c r="G44" s="96">
        <f>G45</f>
        <v>0</v>
      </c>
      <c r="H44" s="96" t="e">
        <f t="shared" si="2"/>
        <v>#DIV/0!</v>
      </c>
      <c r="I44" s="173" t="e">
        <f t="shared" si="3"/>
        <v>#DIV/0!</v>
      </c>
    </row>
    <row r="45" spans="1:9" s="27" customFormat="1" ht="15.75" customHeight="1" x14ac:dyDescent="0.25">
      <c r="A45" s="201">
        <v>422</v>
      </c>
      <c r="B45" s="202"/>
      <c r="C45" s="203"/>
      <c r="D45" s="140" t="s">
        <v>159</v>
      </c>
      <c r="E45" s="141">
        <v>0</v>
      </c>
      <c r="F45" s="100">
        <f>F46+F47</f>
        <v>0</v>
      </c>
      <c r="G45" s="100">
        <f>G46+G47</f>
        <v>0</v>
      </c>
      <c r="H45" s="107" t="e">
        <f t="shared" si="2"/>
        <v>#DIV/0!</v>
      </c>
      <c r="I45" s="204" t="e">
        <f t="shared" si="3"/>
        <v>#DIV/0!</v>
      </c>
    </row>
    <row r="46" spans="1:9" ht="15.75" customHeight="1" x14ac:dyDescent="0.25">
      <c r="A46" s="142">
        <v>4221</v>
      </c>
      <c r="B46" s="143"/>
      <c r="C46" s="144"/>
      <c r="D46" s="145" t="s">
        <v>160</v>
      </c>
      <c r="E46" s="146">
        <v>0</v>
      </c>
      <c r="F46" s="109">
        <v>0</v>
      </c>
      <c r="G46" s="109">
        <v>0</v>
      </c>
      <c r="H46" s="96" t="e">
        <f t="shared" si="2"/>
        <v>#DIV/0!</v>
      </c>
      <c r="I46" s="173" t="e">
        <f t="shared" si="3"/>
        <v>#DIV/0!</v>
      </c>
    </row>
    <row r="47" spans="1:9" ht="15.75" customHeight="1" x14ac:dyDescent="0.25">
      <c r="A47" s="142">
        <v>4227</v>
      </c>
      <c r="B47" s="143"/>
      <c r="C47" s="144"/>
      <c r="D47" s="145" t="s">
        <v>183</v>
      </c>
      <c r="E47" s="146">
        <v>0</v>
      </c>
      <c r="F47" s="109">
        <v>0</v>
      </c>
      <c r="G47" s="109">
        <v>0</v>
      </c>
      <c r="H47" s="96" t="e">
        <f t="shared" si="2"/>
        <v>#DIV/0!</v>
      </c>
      <c r="I47" s="173" t="e">
        <f t="shared" si="3"/>
        <v>#DIV/0!</v>
      </c>
    </row>
    <row r="48" spans="1:9" s="28" customFormat="1" ht="43.5" customHeight="1" x14ac:dyDescent="0.25">
      <c r="A48" s="147">
        <v>1003</v>
      </c>
      <c r="B48" s="148"/>
      <c r="C48" s="149"/>
      <c r="D48" s="133" t="s">
        <v>59</v>
      </c>
      <c r="E48" s="134">
        <v>16419.11</v>
      </c>
      <c r="F48" s="134">
        <f>F49+F66+F72+F92</f>
        <v>35722</v>
      </c>
      <c r="G48" s="134">
        <v>20102.669999999998</v>
      </c>
      <c r="H48" s="96">
        <f t="shared" si="2"/>
        <v>122.43458993818786</v>
      </c>
      <c r="I48" s="173">
        <f t="shared" si="3"/>
        <v>56.275320530765349</v>
      </c>
    </row>
    <row r="49" spans="1:9" s="28" customFormat="1" ht="42.75" customHeight="1" x14ac:dyDescent="0.25">
      <c r="A49" s="263" t="s">
        <v>184</v>
      </c>
      <c r="B49" s="272"/>
      <c r="C49" s="273"/>
      <c r="D49" s="133" t="s">
        <v>62</v>
      </c>
      <c r="E49" s="134">
        <f>E50</f>
        <v>10144.709999999999</v>
      </c>
      <c r="F49" s="134">
        <f t="shared" ref="F49" si="12">F50</f>
        <v>21070</v>
      </c>
      <c r="G49" s="134">
        <v>11748.16</v>
      </c>
      <c r="H49" s="96">
        <f t="shared" si="2"/>
        <v>115.80577463525326</v>
      </c>
      <c r="I49" s="173">
        <f t="shared" si="3"/>
        <v>55.757759848125296</v>
      </c>
    </row>
    <row r="50" spans="1:9" s="29" customFormat="1" ht="15" customHeight="1" x14ac:dyDescent="0.25">
      <c r="A50" s="269" t="s">
        <v>55</v>
      </c>
      <c r="B50" s="270"/>
      <c r="C50" s="271"/>
      <c r="D50" s="136" t="s">
        <v>90</v>
      </c>
      <c r="E50" s="137">
        <v>10144.709999999999</v>
      </c>
      <c r="F50" s="137">
        <f t="shared" ref="F50" si="13">F51</f>
        <v>21070</v>
      </c>
      <c r="G50" s="137">
        <v>11748.16</v>
      </c>
      <c r="H50" s="96">
        <f t="shared" si="2"/>
        <v>115.80577463525326</v>
      </c>
      <c r="I50" s="173">
        <f t="shared" si="3"/>
        <v>55.757759848125296</v>
      </c>
    </row>
    <row r="51" spans="1:9" s="29" customFormat="1" ht="15" customHeight="1" x14ac:dyDescent="0.25">
      <c r="A51" s="174">
        <v>3</v>
      </c>
      <c r="B51" s="135"/>
      <c r="C51" s="136"/>
      <c r="D51" s="136" t="s">
        <v>18</v>
      </c>
      <c r="E51" s="137">
        <f>E52+E55+E59</f>
        <v>10144.709999999999</v>
      </c>
      <c r="F51" s="137">
        <f t="shared" ref="F51" si="14">F52+F55+F59</f>
        <v>21070</v>
      </c>
      <c r="G51" s="137">
        <v>11748.16</v>
      </c>
      <c r="H51" s="96">
        <f t="shared" si="2"/>
        <v>115.80577463525326</v>
      </c>
      <c r="I51" s="173">
        <f t="shared" si="3"/>
        <v>55.757759848125296</v>
      </c>
    </row>
    <row r="52" spans="1:9" s="28" customFormat="1" ht="15" customHeight="1" x14ac:dyDescent="0.25">
      <c r="A52" s="131">
        <v>31</v>
      </c>
      <c r="B52" s="132"/>
      <c r="C52" s="133"/>
      <c r="D52" s="133" t="s">
        <v>19</v>
      </c>
      <c r="E52" s="134">
        <f>E53+E57</f>
        <v>7774.59</v>
      </c>
      <c r="F52" s="134">
        <v>21070</v>
      </c>
      <c r="G52" s="134">
        <f t="shared" ref="G52" si="15">G53+G57</f>
        <v>7068.53</v>
      </c>
      <c r="H52" s="96">
        <f t="shared" si="2"/>
        <v>90.91836354071404</v>
      </c>
      <c r="I52" s="173">
        <f t="shared" si="3"/>
        <v>33.547840531561462</v>
      </c>
    </row>
    <row r="53" spans="1:9" s="27" customFormat="1" ht="15" customHeight="1" x14ac:dyDescent="0.25">
      <c r="A53" s="138">
        <v>311</v>
      </c>
      <c r="B53" s="139"/>
      <c r="C53" s="140"/>
      <c r="D53" s="140" t="s">
        <v>118</v>
      </c>
      <c r="E53" s="141">
        <f>E54</f>
        <v>6673.47</v>
      </c>
      <c r="F53" s="141">
        <v>21070</v>
      </c>
      <c r="G53" s="141">
        <f t="shared" ref="G53" si="16">G54</f>
        <v>6067.41</v>
      </c>
      <c r="H53" s="107">
        <f t="shared" si="2"/>
        <v>90.918367805654327</v>
      </c>
      <c r="I53" s="204">
        <f t="shared" si="3"/>
        <v>28.79644043663977</v>
      </c>
    </row>
    <row r="54" spans="1:9" ht="15" customHeight="1" x14ac:dyDescent="0.25">
      <c r="A54" s="150">
        <v>3111</v>
      </c>
      <c r="B54" s="151"/>
      <c r="C54" s="145"/>
      <c r="D54" s="145" t="s">
        <v>119</v>
      </c>
      <c r="E54" s="146">
        <v>6673.47</v>
      </c>
      <c r="F54" s="109">
        <v>18085.84</v>
      </c>
      <c r="G54" s="109">
        <v>6067.41</v>
      </c>
      <c r="H54" s="96">
        <f t="shared" si="2"/>
        <v>90.918367805654327</v>
      </c>
      <c r="I54" s="173">
        <f t="shared" si="3"/>
        <v>33.547847376732292</v>
      </c>
    </row>
    <row r="55" spans="1:9" s="27" customFormat="1" ht="15" customHeight="1" x14ac:dyDescent="0.25">
      <c r="A55" s="138">
        <v>312</v>
      </c>
      <c r="B55" s="139"/>
      <c r="C55" s="140"/>
      <c r="D55" s="140" t="s">
        <v>122</v>
      </c>
      <c r="E55" s="141">
        <v>0</v>
      </c>
      <c r="F55" s="205">
        <v>0</v>
      </c>
      <c r="G55" s="205">
        <v>0</v>
      </c>
      <c r="H55" s="107" t="e">
        <f t="shared" si="2"/>
        <v>#DIV/0!</v>
      </c>
      <c r="I55" s="204" t="e">
        <f t="shared" si="3"/>
        <v>#DIV/0!</v>
      </c>
    </row>
    <row r="56" spans="1:9" ht="15" customHeight="1" x14ac:dyDescent="0.25">
      <c r="A56" s="150">
        <v>3121</v>
      </c>
      <c r="B56" s="151"/>
      <c r="C56" s="145"/>
      <c r="D56" s="145" t="s">
        <v>122</v>
      </c>
      <c r="E56" s="146">
        <v>0</v>
      </c>
      <c r="F56" s="161">
        <v>0</v>
      </c>
      <c r="G56" s="161">
        <v>0</v>
      </c>
      <c r="H56" s="96" t="e">
        <f t="shared" si="2"/>
        <v>#DIV/0!</v>
      </c>
      <c r="I56" s="173" t="e">
        <f t="shared" si="3"/>
        <v>#DIV/0!</v>
      </c>
    </row>
    <row r="57" spans="1:9" s="27" customFormat="1" ht="15" customHeight="1" x14ac:dyDescent="0.25">
      <c r="A57" s="138">
        <v>313</v>
      </c>
      <c r="B57" s="139"/>
      <c r="C57" s="140"/>
      <c r="D57" s="140" t="s">
        <v>127</v>
      </c>
      <c r="E57" s="141">
        <f>E58</f>
        <v>1101.1199999999999</v>
      </c>
      <c r="F57" s="141">
        <v>2984.16</v>
      </c>
      <c r="G57" s="141">
        <f t="shared" ref="G57" si="17">G58</f>
        <v>1001.12</v>
      </c>
      <c r="H57" s="107">
        <f t="shared" si="2"/>
        <v>90.918337692531253</v>
      </c>
      <c r="I57" s="204">
        <f t="shared" si="3"/>
        <v>33.547799045627578</v>
      </c>
    </row>
    <row r="58" spans="1:9" ht="15" customHeight="1" x14ac:dyDescent="0.25">
      <c r="A58" s="150">
        <v>3132</v>
      </c>
      <c r="B58" s="151"/>
      <c r="C58" s="145"/>
      <c r="D58" s="145" t="s">
        <v>171</v>
      </c>
      <c r="E58" s="146">
        <v>1101.1199999999999</v>
      </c>
      <c r="F58" s="109">
        <v>2984.16</v>
      </c>
      <c r="G58" s="109">
        <v>1001.12</v>
      </c>
      <c r="H58" s="96">
        <f t="shared" si="2"/>
        <v>90.918337692531253</v>
      </c>
      <c r="I58" s="173">
        <f t="shared" si="3"/>
        <v>33.547799045627578</v>
      </c>
    </row>
    <row r="59" spans="1:9" s="28" customFormat="1" x14ac:dyDescent="0.25">
      <c r="A59" s="131">
        <v>32</v>
      </c>
      <c r="B59" s="196"/>
      <c r="C59" s="197"/>
      <c r="D59" s="197" t="s">
        <v>30</v>
      </c>
      <c r="E59" s="134">
        <v>2370.12</v>
      </c>
      <c r="F59" s="134">
        <f t="shared" ref="F59" si="18">F60+F63</f>
        <v>0</v>
      </c>
      <c r="G59" s="134">
        <v>3923.28</v>
      </c>
      <c r="H59" s="96">
        <f t="shared" si="2"/>
        <v>165.53085919700271</v>
      </c>
      <c r="I59" s="173" t="e">
        <f t="shared" si="3"/>
        <v>#DIV/0!</v>
      </c>
    </row>
    <row r="60" spans="1:9" s="27" customFormat="1" x14ac:dyDescent="0.25">
      <c r="A60" s="138">
        <v>321</v>
      </c>
      <c r="B60" s="206"/>
      <c r="C60" s="207"/>
      <c r="D60" s="207" t="s">
        <v>129</v>
      </c>
      <c r="E60" s="141">
        <f>SUM(E61+E62)</f>
        <v>1599.16</v>
      </c>
      <c r="F60" s="141">
        <f t="shared" ref="F60:G60" si="19">SUM(F61+F62)</f>
        <v>0</v>
      </c>
      <c r="G60" s="141">
        <f t="shared" si="19"/>
        <v>1581.8</v>
      </c>
      <c r="H60" s="107">
        <f t="shared" si="2"/>
        <v>98.914430075789781</v>
      </c>
      <c r="I60" s="204" t="e">
        <f t="shared" si="3"/>
        <v>#DIV/0!</v>
      </c>
    </row>
    <row r="61" spans="1:9" x14ac:dyDescent="0.25">
      <c r="A61" s="150">
        <v>3211</v>
      </c>
      <c r="B61" s="152"/>
      <c r="C61" s="153"/>
      <c r="D61" s="153" t="s">
        <v>130</v>
      </c>
      <c r="E61" s="146">
        <v>563.20000000000005</v>
      </c>
      <c r="F61" s="109">
        <v>0</v>
      </c>
      <c r="G61" s="109">
        <v>443.24</v>
      </c>
      <c r="H61" s="96">
        <f t="shared" si="2"/>
        <v>78.700284090909093</v>
      </c>
      <c r="I61" s="173" t="e">
        <f t="shared" si="3"/>
        <v>#DIV/0!</v>
      </c>
    </row>
    <row r="62" spans="1:9" x14ac:dyDescent="0.25">
      <c r="A62" s="150">
        <v>3212</v>
      </c>
      <c r="B62" s="152"/>
      <c r="C62" s="153"/>
      <c r="D62" s="153" t="s">
        <v>172</v>
      </c>
      <c r="E62" s="146">
        <v>1035.96</v>
      </c>
      <c r="F62" s="109">
        <v>0</v>
      </c>
      <c r="G62" s="109">
        <v>1138.56</v>
      </c>
      <c r="H62" s="96">
        <f t="shared" si="2"/>
        <v>109.9038572917873</v>
      </c>
      <c r="I62" s="173" t="e">
        <f t="shared" si="3"/>
        <v>#DIV/0!</v>
      </c>
    </row>
    <row r="63" spans="1:9" s="27" customFormat="1" x14ac:dyDescent="0.25">
      <c r="A63" s="138">
        <v>3237</v>
      </c>
      <c r="B63" s="206"/>
      <c r="C63" s="207"/>
      <c r="D63" s="207" t="s">
        <v>306</v>
      </c>
      <c r="E63" s="141">
        <v>0</v>
      </c>
      <c r="F63" s="100">
        <v>0</v>
      </c>
      <c r="G63" s="100">
        <v>2360</v>
      </c>
      <c r="H63" s="107" t="e">
        <f t="shared" si="2"/>
        <v>#DIV/0!</v>
      </c>
      <c r="I63" s="204" t="e">
        <f t="shared" si="3"/>
        <v>#DIV/0!</v>
      </c>
    </row>
    <row r="64" spans="1:9" s="27" customFormat="1" x14ac:dyDescent="0.25">
      <c r="A64" s="138">
        <v>3721</v>
      </c>
      <c r="B64" s="206"/>
      <c r="C64" s="207"/>
      <c r="D64" s="207" t="s">
        <v>291</v>
      </c>
      <c r="E64" s="141"/>
      <c r="F64" s="100"/>
      <c r="G64" s="100">
        <v>698.36</v>
      </c>
      <c r="H64" s="107"/>
      <c r="I64" s="204"/>
    </row>
    <row r="65" spans="1:9" x14ac:dyDescent="0.25">
      <c r="A65" s="150">
        <v>3222</v>
      </c>
      <c r="B65" s="152"/>
      <c r="C65" s="153"/>
      <c r="D65" s="153" t="s">
        <v>307</v>
      </c>
      <c r="E65" s="146">
        <v>770.96</v>
      </c>
      <c r="F65" s="109">
        <v>0</v>
      </c>
      <c r="G65" s="109">
        <v>39.47</v>
      </c>
      <c r="H65" s="96">
        <f t="shared" si="2"/>
        <v>5.1195911590744005</v>
      </c>
      <c r="I65" s="173" t="e">
        <f t="shared" si="3"/>
        <v>#DIV/0!</v>
      </c>
    </row>
    <row r="66" spans="1:9" s="28" customFormat="1" ht="25.5" customHeight="1" x14ac:dyDescent="0.25">
      <c r="A66" s="263" t="s">
        <v>185</v>
      </c>
      <c r="B66" s="272"/>
      <c r="C66" s="273"/>
      <c r="D66" s="133" t="s">
        <v>63</v>
      </c>
      <c r="E66" s="134">
        <v>278.72000000000003</v>
      </c>
      <c r="F66" s="134">
        <v>0</v>
      </c>
      <c r="G66" s="134">
        <v>716.58</v>
      </c>
      <c r="H66" s="96">
        <f t="shared" si="2"/>
        <v>257.09672789896672</v>
      </c>
      <c r="I66" s="173" t="e">
        <f t="shared" si="3"/>
        <v>#DIV/0!</v>
      </c>
    </row>
    <row r="67" spans="1:9" s="29" customFormat="1" ht="15" customHeight="1" x14ac:dyDescent="0.25">
      <c r="A67" s="154" t="s">
        <v>55</v>
      </c>
      <c r="B67" s="135"/>
      <c r="C67" s="136"/>
      <c r="D67" s="136" t="s">
        <v>89</v>
      </c>
      <c r="E67" s="137">
        <v>278.72000000000003</v>
      </c>
      <c r="F67" s="107">
        <v>0</v>
      </c>
      <c r="G67" s="107">
        <v>716.58</v>
      </c>
      <c r="H67" s="96">
        <f t="shared" si="2"/>
        <v>257.09672789896672</v>
      </c>
      <c r="I67" s="173" t="e">
        <f t="shared" si="3"/>
        <v>#DIV/0!</v>
      </c>
    </row>
    <row r="68" spans="1:9" s="29" customFormat="1" ht="15" customHeight="1" x14ac:dyDescent="0.25">
      <c r="A68" s="154">
        <v>3</v>
      </c>
      <c r="B68" s="135"/>
      <c r="C68" s="136"/>
      <c r="D68" s="136" t="s">
        <v>18</v>
      </c>
      <c r="E68" s="137">
        <v>278.72000000000003</v>
      </c>
      <c r="F68" s="107">
        <v>0</v>
      </c>
      <c r="G68" s="107">
        <v>716.58</v>
      </c>
      <c r="H68" s="96">
        <f t="shared" si="2"/>
        <v>257.09672789896672</v>
      </c>
      <c r="I68" s="173" t="e">
        <f t="shared" si="3"/>
        <v>#DIV/0!</v>
      </c>
    </row>
    <row r="69" spans="1:9" s="28" customFormat="1" x14ac:dyDescent="0.25">
      <c r="A69" s="131">
        <v>32</v>
      </c>
      <c r="B69" s="196"/>
      <c r="C69" s="197"/>
      <c r="D69" s="133" t="s">
        <v>30</v>
      </c>
      <c r="E69" s="134">
        <v>278.72000000000003</v>
      </c>
      <c r="F69" s="96">
        <v>0</v>
      </c>
      <c r="G69" s="96">
        <v>716.58</v>
      </c>
      <c r="H69" s="96">
        <f t="shared" si="2"/>
        <v>257.09672789896672</v>
      </c>
      <c r="I69" s="173" t="e">
        <f t="shared" si="3"/>
        <v>#DIV/0!</v>
      </c>
    </row>
    <row r="70" spans="1:9" s="27" customFormat="1" x14ac:dyDescent="0.25">
      <c r="A70" s="138">
        <v>323</v>
      </c>
      <c r="B70" s="206"/>
      <c r="C70" s="207"/>
      <c r="D70" s="140" t="s">
        <v>140</v>
      </c>
      <c r="E70" s="141">
        <v>278.72000000000003</v>
      </c>
      <c r="F70" s="100">
        <v>0</v>
      </c>
      <c r="G70" s="100">
        <v>716.58</v>
      </c>
      <c r="H70" s="107">
        <f t="shared" si="2"/>
        <v>257.09672789896672</v>
      </c>
      <c r="I70" s="204" t="e">
        <f t="shared" si="3"/>
        <v>#DIV/0!</v>
      </c>
    </row>
    <row r="71" spans="1:9" x14ac:dyDescent="0.25">
      <c r="A71" s="150">
        <v>3237</v>
      </c>
      <c r="B71" s="152"/>
      <c r="C71" s="153"/>
      <c r="D71" s="145" t="s">
        <v>174</v>
      </c>
      <c r="E71" s="146">
        <v>278.72000000000003</v>
      </c>
      <c r="F71" s="109">
        <v>0</v>
      </c>
      <c r="G71" s="109">
        <v>716.58</v>
      </c>
      <c r="H71" s="96">
        <f t="shared" si="2"/>
        <v>257.09672789896672</v>
      </c>
      <c r="I71" s="173" t="e">
        <f t="shared" si="3"/>
        <v>#DIV/0!</v>
      </c>
    </row>
    <row r="72" spans="1:9" s="28" customFormat="1" ht="23.25" customHeight="1" x14ac:dyDescent="0.25">
      <c r="A72" s="263" t="s">
        <v>186</v>
      </c>
      <c r="B72" s="272"/>
      <c r="C72" s="273"/>
      <c r="D72" s="133" t="s">
        <v>64</v>
      </c>
      <c r="E72" s="134">
        <f>E73+E87</f>
        <v>1776.09</v>
      </c>
      <c r="F72" s="134">
        <f t="shared" ref="F72" si="20">F73+F87</f>
        <v>0</v>
      </c>
      <c r="G72" s="134">
        <v>3155.75</v>
      </c>
      <c r="H72" s="96">
        <f t="shared" si="2"/>
        <v>177.67962209122285</v>
      </c>
      <c r="I72" s="173" t="e">
        <f t="shared" si="3"/>
        <v>#DIV/0!</v>
      </c>
    </row>
    <row r="73" spans="1:9" s="29" customFormat="1" x14ac:dyDescent="0.25">
      <c r="A73" s="174">
        <v>3</v>
      </c>
      <c r="B73" s="135"/>
      <c r="C73" s="136"/>
      <c r="D73" s="136" t="s">
        <v>18</v>
      </c>
      <c r="E73" s="137">
        <f>E74+E84</f>
        <v>1776.09</v>
      </c>
      <c r="F73" s="137">
        <f t="shared" ref="F73" si="21">F74+F84</f>
        <v>0</v>
      </c>
      <c r="G73" s="137">
        <v>573.12</v>
      </c>
      <c r="H73" s="96">
        <f t="shared" si="2"/>
        <v>32.268635035386723</v>
      </c>
      <c r="I73" s="173" t="e">
        <f t="shared" si="3"/>
        <v>#DIV/0!</v>
      </c>
    </row>
    <row r="74" spans="1:9" s="28" customFormat="1" x14ac:dyDescent="0.25">
      <c r="A74" s="131">
        <v>32</v>
      </c>
      <c r="B74" s="132"/>
      <c r="C74" s="133"/>
      <c r="D74" s="133" t="s">
        <v>30</v>
      </c>
      <c r="E74" s="134">
        <f>E75+E79</f>
        <v>1776.09</v>
      </c>
      <c r="F74" s="134">
        <v>0</v>
      </c>
      <c r="G74" s="134">
        <v>573.12</v>
      </c>
      <c r="H74" s="96">
        <f t="shared" ref="H74:H142" si="22">G74/E74*100</f>
        <v>32.268635035386723</v>
      </c>
      <c r="I74" s="173" t="e">
        <f t="shared" ref="I74:I142" si="23">G74/F74*100</f>
        <v>#DIV/0!</v>
      </c>
    </row>
    <row r="75" spans="1:9" s="27" customFormat="1" x14ac:dyDescent="0.25">
      <c r="A75" s="138">
        <v>322</v>
      </c>
      <c r="B75" s="139"/>
      <c r="C75" s="140"/>
      <c r="D75" s="140" t="s">
        <v>133</v>
      </c>
      <c r="E75" s="141">
        <f>E76+E77+E78</f>
        <v>0</v>
      </c>
      <c r="F75" s="141">
        <f>F76+F77+F78</f>
        <v>0</v>
      </c>
      <c r="G75" s="141">
        <v>0</v>
      </c>
      <c r="H75" s="107" t="e">
        <f t="shared" si="22"/>
        <v>#DIV/0!</v>
      </c>
      <c r="I75" s="204" t="e">
        <f t="shared" si="23"/>
        <v>#DIV/0!</v>
      </c>
    </row>
    <row r="76" spans="1:9" x14ac:dyDescent="0.25">
      <c r="A76" s="150">
        <v>3221</v>
      </c>
      <c r="B76" s="151"/>
      <c r="C76" s="145"/>
      <c r="D76" s="145" t="s">
        <v>208</v>
      </c>
      <c r="E76" s="146">
        <v>0</v>
      </c>
      <c r="F76" s="109">
        <v>0</v>
      </c>
      <c r="G76" s="109">
        <v>0</v>
      </c>
      <c r="H76" s="96" t="e">
        <f t="shared" si="22"/>
        <v>#DIV/0!</v>
      </c>
      <c r="I76" s="173" t="e">
        <f t="shared" si="23"/>
        <v>#DIV/0!</v>
      </c>
    </row>
    <row r="77" spans="1:9" x14ac:dyDescent="0.25">
      <c r="A77" s="150">
        <v>3223</v>
      </c>
      <c r="B77" s="151"/>
      <c r="C77" s="145"/>
      <c r="D77" s="145" t="s">
        <v>137</v>
      </c>
      <c r="E77" s="146">
        <v>0</v>
      </c>
      <c r="F77" s="109">
        <v>0</v>
      </c>
      <c r="G77" s="109">
        <v>0</v>
      </c>
      <c r="H77" s="96" t="e">
        <f t="shared" si="22"/>
        <v>#DIV/0!</v>
      </c>
      <c r="I77" s="173" t="e">
        <f t="shared" si="23"/>
        <v>#DIV/0!</v>
      </c>
    </row>
    <row r="78" spans="1:9" x14ac:dyDescent="0.25">
      <c r="A78" s="150">
        <v>3224</v>
      </c>
      <c r="B78" s="151"/>
      <c r="C78" s="145"/>
      <c r="D78" s="145" t="s">
        <v>138</v>
      </c>
      <c r="E78" s="146">
        <v>0</v>
      </c>
      <c r="F78" s="109">
        <v>0</v>
      </c>
      <c r="G78" s="109">
        <v>0</v>
      </c>
      <c r="H78" s="96" t="e">
        <f t="shared" si="22"/>
        <v>#DIV/0!</v>
      </c>
      <c r="I78" s="173" t="e">
        <f t="shared" si="23"/>
        <v>#DIV/0!</v>
      </c>
    </row>
    <row r="79" spans="1:9" s="27" customFormat="1" x14ac:dyDescent="0.25">
      <c r="A79" s="138">
        <v>323</v>
      </c>
      <c r="B79" s="139"/>
      <c r="C79" s="140"/>
      <c r="D79" s="140" t="s">
        <v>140</v>
      </c>
      <c r="E79" s="141">
        <v>1776.09</v>
      </c>
      <c r="F79" s="141">
        <v>0</v>
      </c>
      <c r="G79" s="141">
        <v>0</v>
      </c>
      <c r="H79" s="107">
        <f t="shared" si="22"/>
        <v>0</v>
      </c>
      <c r="I79" s="204" t="e">
        <f t="shared" si="23"/>
        <v>#DIV/0!</v>
      </c>
    </row>
    <row r="80" spans="1:9" x14ac:dyDescent="0.25">
      <c r="A80" s="150">
        <v>3232</v>
      </c>
      <c r="B80" s="151"/>
      <c r="C80" s="145"/>
      <c r="D80" s="145" t="s">
        <v>141</v>
      </c>
      <c r="E80" s="146">
        <v>1168.46</v>
      </c>
      <c r="F80" s="109">
        <v>0</v>
      </c>
      <c r="G80" s="109">
        <v>0</v>
      </c>
      <c r="H80" s="96">
        <f t="shared" si="22"/>
        <v>0</v>
      </c>
      <c r="I80" s="173" t="e">
        <f t="shared" si="23"/>
        <v>#DIV/0!</v>
      </c>
    </row>
    <row r="81" spans="1:9" x14ac:dyDescent="0.25">
      <c r="A81" s="150">
        <v>3231</v>
      </c>
      <c r="B81" s="151"/>
      <c r="C81" s="145"/>
      <c r="D81" s="145" t="s">
        <v>309</v>
      </c>
      <c r="E81" s="146">
        <v>119.95</v>
      </c>
      <c r="F81" s="109">
        <v>0</v>
      </c>
      <c r="G81" s="109">
        <v>0</v>
      </c>
      <c r="H81" s="96">
        <f t="shared" si="22"/>
        <v>0</v>
      </c>
      <c r="I81" s="173" t="e">
        <f t="shared" si="23"/>
        <v>#DIV/0!</v>
      </c>
    </row>
    <row r="82" spans="1:9" x14ac:dyDescent="0.25">
      <c r="A82" s="221">
        <v>3237</v>
      </c>
      <c r="B82" s="151"/>
      <c r="C82" s="145"/>
      <c r="D82" s="145" t="s">
        <v>310</v>
      </c>
      <c r="E82" s="146">
        <v>414.09</v>
      </c>
      <c r="F82" s="109">
        <v>0</v>
      </c>
      <c r="G82" s="109">
        <v>573.12</v>
      </c>
      <c r="H82" s="96">
        <f t="shared" si="22"/>
        <v>138.40469463160184</v>
      </c>
      <c r="I82" s="173" t="e">
        <f t="shared" si="23"/>
        <v>#DIV/0!</v>
      </c>
    </row>
    <row r="83" spans="1:9" x14ac:dyDescent="0.25">
      <c r="A83" s="150">
        <v>3293</v>
      </c>
      <c r="B83" s="151"/>
      <c r="C83" s="145"/>
      <c r="D83" s="145" t="s">
        <v>311</v>
      </c>
      <c r="E83" s="146">
        <v>73.59</v>
      </c>
      <c r="F83" s="109">
        <v>0</v>
      </c>
      <c r="G83" s="109">
        <v>0</v>
      </c>
      <c r="H83" s="96">
        <f t="shared" si="22"/>
        <v>0</v>
      </c>
      <c r="I83" s="173" t="e">
        <f t="shared" si="23"/>
        <v>#DIV/0!</v>
      </c>
    </row>
    <row r="84" spans="1:9" s="28" customFormat="1" x14ac:dyDescent="0.25">
      <c r="A84" s="131">
        <v>34</v>
      </c>
      <c r="B84" s="132"/>
      <c r="C84" s="133"/>
      <c r="D84" s="133" t="s">
        <v>51</v>
      </c>
      <c r="E84" s="134">
        <v>0</v>
      </c>
      <c r="F84" s="96">
        <v>0</v>
      </c>
      <c r="G84" s="96">
        <v>0</v>
      </c>
      <c r="H84" s="96" t="e">
        <f t="shared" si="22"/>
        <v>#DIV/0!</v>
      </c>
      <c r="I84" s="173" t="e">
        <f t="shared" si="23"/>
        <v>#DIV/0!</v>
      </c>
    </row>
    <row r="85" spans="1:9" s="27" customFormat="1" x14ac:dyDescent="0.25">
      <c r="A85" s="138">
        <v>343</v>
      </c>
      <c r="B85" s="139"/>
      <c r="C85" s="140"/>
      <c r="D85" s="140" t="s">
        <v>154</v>
      </c>
      <c r="E85" s="141">
        <v>0</v>
      </c>
      <c r="F85" s="100">
        <v>0</v>
      </c>
      <c r="G85" s="100">
        <v>0</v>
      </c>
      <c r="H85" s="107" t="e">
        <f t="shared" si="22"/>
        <v>#DIV/0!</v>
      </c>
      <c r="I85" s="204" t="e">
        <f t="shared" si="23"/>
        <v>#DIV/0!</v>
      </c>
    </row>
    <row r="86" spans="1:9" ht="14.45" customHeight="1" x14ac:dyDescent="0.25">
      <c r="A86" s="150">
        <v>3431</v>
      </c>
      <c r="B86" s="151"/>
      <c r="C86" s="145"/>
      <c r="D86" s="145" t="s">
        <v>155</v>
      </c>
      <c r="E86" s="146">
        <v>0</v>
      </c>
      <c r="F86" s="109">
        <v>0</v>
      </c>
      <c r="G86" s="109">
        <v>0</v>
      </c>
      <c r="H86" s="96" t="e">
        <f t="shared" si="22"/>
        <v>#DIV/0!</v>
      </c>
      <c r="I86" s="173" t="e">
        <f t="shared" si="23"/>
        <v>#DIV/0!</v>
      </c>
    </row>
    <row r="87" spans="1:9" s="29" customFormat="1" x14ac:dyDescent="0.25">
      <c r="A87" s="174">
        <v>4</v>
      </c>
      <c r="B87" s="135"/>
      <c r="C87" s="136"/>
      <c r="D87" s="136" t="s">
        <v>80</v>
      </c>
      <c r="E87" s="137">
        <f>E88</f>
        <v>0</v>
      </c>
      <c r="F87" s="137">
        <f t="shared" ref="F87:G87" si="24">F88</f>
        <v>0</v>
      </c>
      <c r="G87" s="137">
        <f t="shared" si="24"/>
        <v>2582.63</v>
      </c>
      <c r="H87" s="96" t="e">
        <f t="shared" si="22"/>
        <v>#DIV/0!</v>
      </c>
      <c r="I87" s="173" t="e">
        <f t="shared" si="23"/>
        <v>#DIV/0!</v>
      </c>
    </row>
    <row r="88" spans="1:9" s="28" customFormat="1" x14ac:dyDescent="0.25">
      <c r="A88" s="131">
        <v>42</v>
      </c>
      <c r="B88" s="132"/>
      <c r="C88" s="133"/>
      <c r="D88" s="133" t="s">
        <v>70</v>
      </c>
      <c r="E88" s="134">
        <v>0</v>
      </c>
      <c r="F88" s="134">
        <f t="shared" ref="F88:G88" si="25">F89</f>
        <v>0</v>
      </c>
      <c r="G88" s="134">
        <f t="shared" si="25"/>
        <v>2582.63</v>
      </c>
      <c r="H88" s="96" t="e">
        <f t="shared" si="22"/>
        <v>#DIV/0!</v>
      </c>
      <c r="I88" s="173" t="e">
        <f t="shared" si="23"/>
        <v>#DIV/0!</v>
      </c>
    </row>
    <row r="89" spans="1:9" s="27" customFormat="1" x14ac:dyDescent="0.25">
      <c r="A89" s="138">
        <v>422</v>
      </c>
      <c r="B89" s="139"/>
      <c r="C89" s="140"/>
      <c r="D89" s="140" t="s">
        <v>159</v>
      </c>
      <c r="E89" s="141">
        <v>0</v>
      </c>
      <c r="F89" s="141">
        <f t="shared" ref="F89:G89" si="26">F90+F91</f>
        <v>0</v>
      </c>
      <c r="G89" s="141">
        <f t="shared" si="26"/>
        <v>2582.63</v>
      </c>
      <c r="H89" s="107" t="e">
        <f t="shared" si="22"/>
        <v>#DIV/0!</v>
      </c>
      <c r="I89" s="204" t="e">
        <f t="shared" si="23"/>
        <v>#DIV/0!</v>
      </c>
    </row>
    <row r="90" spans="1:9" x14ac:dyDescent="0.25">
      <c r="A90" s="150">
        <v>4221</v>
      </c>
      <c r="B90" s="151"/>
      <c r="C90" s="145"/>
      <c r="D90" s="145" t="s">
        <v>160</v>
      </c>
      <c r="E90" s="146">
        <v>0</v>
      </c>
      <c r="F90" s="109">
        <v>0</v>
      </c>
      <c r="G90" s="109">
        <v>2582.63</v>
      </c>
      <c r="H90" s="96" t="e">
        <f t="shared" si="22"/>
        <v>#DIV/0!</v>
      </c>
      <c r="I90" s="173" t="e">
        <f t="shared" si="23"/>
        <v>#DIV/0!</v>
      </c>
    </row>
    <row r="91" spans="1:9" ht="15" customHeight="1" x14ac:dyDescent="0.25">
      <c r="A91" s="150">
        <v>4227</v>
      </c>
      <c r="B91" s="151"/>
      <c r="C91" s="145"/>
      <c r="D91" s="145" t="s">
        <v>183</v>
      </c>
      <c r="E91" s="146">
        <v>0</v>
      </c>
      <c r="F91" s="109">
        <v>0</v>
      </c>
      <c r="G91" s="109">
        <v>0</v>
      </c>
      <c r="H91" s="96" t="e">
        <f t="shared" si="22"/>
        <v>#DIV/0!</v>
      </c>
      <c r="I91" s="173" t="e">
        <f t="shared" si="23"/>
        <v>#DIV/0!</v>
      </c>
    </row>
    <row r="92" spans="1:9" s="28" customFormat="1" ht="13.15" customHeight="1" x14ac:dyDescent="0.25">
      <c r="A92" s="263" t="s">
        <v>65</v>
      </c>
      <c r="B92" s="272"/>
      <c r="C92" s="273"/>
      <c r="D92" s="133" t="s">
        <v>96</v>
      </c>
      <c r="E92" s="134">
        <v>2281.0700000000002</v>
      </c>
      <c r="F92" s="96">
        <v>14652</v>
      </c>
      <c r="G92" s="96">
        <v>2387.06</v>
      </c>
      <c r="H92" s="96">
        <f t="shared" si="22"/>
        <v>104.64650361453177</v>
      </c>
      <c r="I92" s="173">
        <f t="shared" si="23"/>
        <v>16.291700791700791</v>
      </c>
    </row>
    <row r="93" spans="1:9" s="29" customFormat="1" ht="13.15" customHeight="1" x14ac:dyDescent="0.25">
      <c r="A93" s="154" t="s">
        <v>187</v>
      </c>
      <c r="B93" s="135"/>
      <c r="C93" s="136"/>
      <c r="D93" s="136" t="s">
        <v>83</v>
      </c>
      <c r="E93" s="137">
        <v>2281.0700000000002</v>
      </c>
      <c r="F93" s="107">
        <v>14652</v>
      </c>
      <c r="G93" s="107">
        <v>2387.06</v>
      </c>
      <c r="H93" s="96">
        <f t="shared" si="22"/>
        <v>104.64650361453177</v>
      </c>
      <c r="I93" s="173">
        <f t="shared" si="23"/>
        <v>16.291700791700791</v>
      </c>
    </row>
    <row r="94" spans="1:9" s="29" customFormat="1" ht="14.25" customHeight="1" x14ac:dyDescent="0.25">
      <c r="A94" s="154">
        <v>3</v>
      </c>
      <c r="B94" s="135"/>
      <c r="C94" s="136"/>
      <c r="D94" s="136" t="s">
        <v>18</v>
      </c>
      <c r="E94" s="137">
        <v>2281.0700000000002</v>
      </c>
      <c r="F94" s="107">
        <v>14652</v>
      </c>
      <c r="G94" s="107">
        <v>2387.06</v>
      </c>
      <c r="H94" s="96">
        <f t="shared" si="22"/>
        <v>104.64650361453177</v>
      </c>
      <c r="I94" s="173">
        <f t="shared" si="23"/>
        <v>16.291700791700791</v>
      </c>
    </row>
    <row r="95" spans="1:9" s="28" customFormat="1" x14ac:dyDescent="0.25">
      <c r="A95" s="131">
        <v>32</v>
      </c>
      <c r="B95" s="148"/>
      <c r="C95" s="149"/>
      <c r="D95" s="133" t="s">
        <v>30</v>
      </c>
      <c r="E95" s="134">
        <v>2281.0700000000002</v>
      </c>
      <c r="F95" s="96">
        <v>14652</v>
      </c>
      <c r="G95" s="96">
        <v>2387.06</v>
      </c>
      <c r="H95" s="96">
        <f t="shared" si="22"/>
        <v>104.64650361453177</v>
      </c>
      <c r="I95" s="173">
        <f t="shared" si="23"/>
        <v>16.291700791700791</v>
      </c>
    </row>
    <row r="96" spans="1:9" s="27" customFormat="1" x14ac:dyDescent="0.25">
      <c r="A96" s="138">
        <v>322</v>
      </c>
      <c r="B96" s="202"/>
      <c r="C96" s="203"/>
      <c r="D96" s="140" t="s">
        <v>164</v>
      </c>
      <c r="E96" s="141">
        <v>2281.0700000000002</v>
      </c>
      <c r="F96" s="100">
        <v>5520</v>
      </c>
      <c r="G96" s="100">
        <v>2387.06</v>
      </c>
      <c r="H96" s="107">
        <f t="shared" si="22"/>
        <v>104.64650361453177</v>
      </c>
      <c r="I96" s="204">
        <f t="shared" si="23"/>
        <v>43.243840579710145</v>
      </c>
    </row>
    <row r="97" spans="1:9" s="27" customFormat="1" x14ac:dyDescent="0.25">
      <c r="A97" s="138">
        <v>3222</v>
      </c>
      <c r="B97" s="202"/>
      <c r="C97" s="203"/>
      <c r="D97" s="140" t="s">
        <v>173</v>
      </c>
      <c r="E97" s="141">
        <v>2281.0700000000002</v>
      </c>
      <c r="F97" s="100">
        <v>5520</v>
      </c>
      <c r="G97" s="100">
        <v>2387.06</v>
      </c>
      <c r="H97" s="107"/>
      <c r="I97" s="204"/>
    </row>
    <row r="98" spans="1:9" s="27" customFormat="1" x14ac:dyDescent="0.25">
      <c r="A98" s="138" t="s">
        <v>289</v>
      </c>
      <c r="B98" s="202"/>
      <c r="C98" s="203"/>
      <c r="D98" s="140" t="s">
        <v>290</v>
      </c>
      <c r="E98" s="141">
        <v>1938.52</v>
      </c>
      <c r="F98" s="100">
        <v>9132</v>
      </c>
      <c r="G98" s="100">
        <v>2095.12</v>
      </c>
      <c r="H98" s="107"/>
      <c r="I98" s="204"/>
    </row>
    <row r="99" spans="1:9" x14ac:dyDescent="0.25">
      <c r="A99" s="150">
        <v>3222</v>
      </c>
      <c r="B99" s="143"/>
      <c r="C99" s="144"/>
      <c r="D99" s="145" t="s">
        <v>173</v>
      </c>
      <c r="E99" s="146">
        <v>1938.52</v>
      </c>
      <c r="F99" s="109">
        <v>9132</v>
      </c>
      <c r="G99" s="109">
        <v>2095.12</v>
      </c>
      <c r="H99" s="96">
        <f t="shared" si="22"/>
        <v>108.07832779646327</v>
      </c>
      <c r="I99" s="173">
        <f t="shared" si="23"/>
        <v>22.942619360490582</v>
      </c>
    </row>
    <row r="100" spans="1:9" s="28" customFormat="1" ht="25.5" customHeight="1" x14ac:dyDescent="0.25">
      <c r="A100" s="263" t="s">
        <v>66</v>
      </c>
      <c r="B100" s="272"/>
      <c r="C100" s="273"/>
      <c r="D100" s="133" t="s">
        <v>67</v>
      </c>
      <c r="E100" s="134"/>
      <c r="F100" s="96"/>
      <c r="G100" s="96"/>
      <c r="H100" s="96" t="e">
        <f t="shared" si="22"/>
        <v>#DIV/0!</v>
      </c>
      <c r="I100" s="173" t="e">
        <f t="shared" si="23"/>
        <v>#DIV/0!</v>
      </c>
    </row>
    <row r="101" spans="1:9" s="29" customFormat="1" ht="15" customHeight="1" x14ac:dyDescent="0.25">
      <c r="A101" s="269" t="s">
        <v>181</v>
      </c>
      <c r="B101" s="270"/>
      <c r="C101" s="271"/>
      <c r="D101" s="136" t="s">
        <v>161</v>
      </c>
      <c r="E101" s="137">
        <v>1751.94</v>
      </c>
      <c r="F101" s="137">
        <f t="shared" ref="F101:G101" si="27">F102+F106</f>
        <v>0</v>
      </c>
      <c r="G101" s="137">
        <f t="shared" si="27"/>
        <v>4309.8999999999996</v>
      </c>
      <c r="H101" s="96">
        <f t="shared" si="22"/>
        <v>246.00728335445274</v>
      </c>
      <c r="I101" s="173" t="e">
        <f t="shared" si="23"/>
        <v>#DIV/0!</v>
      </c>
    </row>
    <row r="102" spans="1:9" s="29" customFormat="1" ht="15" customHeight="1" x14ac:dyDescent="0.25">
      <c r="A102" s="174">
        <v>3</v>
      </c>
      <c r="B102" s="135"/>
      <c r="C102" s="136"/>
      <c r="D102" s="136" t="s">
        <v>18</v>
      </c>
      <c r="E102" s="137">
        <v>1751.94</v>
      </c>
      <c r="F102" s="107">
        <v>0</v>
      </c>
      <c r="G102" s="107">
        <v>1036.4000000000001</v>
      </c>
      <c r="H102" s="96">
        <f t="shared" si="22"/>
        <v>59.157277075698943</v>
      </c>
      <c r="I102" s="173" t="e">
        <f t="shared" si="23"/>
        <v>#DIV/0!</v>
      </c>
    </row>
    <row r="103" spans="1:9" s="28" customFormat="1" ht="15" customHeight="1" x14ac:dyDescent="0.25">
      <c r="A103" s="131">
        <v>32</v>
      </c>
      <c r="B103" s="132"/>
      <c r="C103" s="133"/>
      <c r="D103" s="133" t="s">
        <v>30</v>
      </c>
      <c r="E103" s="137">
        <v>0</v>
      </c>
      <c r="F103" s="107">
        <v>0</v>
      </c>
      <c r="G103" s="96">
        <v>1036.4000000000001</v>
      </c>
      <c r="H103" s="96" t="e">
        <f t="shared" si="22"/>
        <v>#DIV/0!</v>
      </c>
      <c r="I103" s="173" t="e">
        <f t="shared" si="23"/>
        <v>#DIV/0!</v>
      </c>
    </row>
    <row r="104" spans="1:9" s="27" customFormat="1" ht="15" customHeight="1" x14ac:dyDescent="0.25">
      <c r="A104" s="138">
        <v>3211</v>
      </c>
      <c r="B104" s="139"/>
      <c r="C104" s="140"/>
      <c r="D104" s="140" t="s">
        <v>130</v>
      </c>
      <c r="E104" s="141">
        <v>1751.94</v>
      </c>
      <c r="F104" s="107">
        <v>0</v>
      </c>
      <c r="G104" s="100">
        <v>955.49</v>
      </c>
      <c r="H104" s="107">
        <f t="shared" si="22"/>
        <v>54.538968229505578</v>
      </c>
      <c r="I104" s="204" t="e">
        <f t="shared" si="23"/>
        <v>#DIV/0!</v>
      </c>
    </row>
    <row r="105" spans="1:9" ht="15" customHeight="1" x14ac:dyDescent="0.25">
      <c r="A105" s="150">
        <v>3225</v>
      </c>
      <c r="B105" s="151"/>
      <c r="C105" s="145"/>
      <c r="D105" s="145" t="s">
        <v>139</v>
      </c>
      <c r="E105" s="141">
        <v>0</v>
      </c>
      <c r="F105" s="107">
        <v>0</v>
      </c>
      <c r="G105" s="109">
        <v>80.91</v>
      </c>
      <c r="H105" s="96" t="e">
        <f t="shared" si="22"/>
        <v>#DIV/0!</v>
      </c>
      <c r="I105" s="173" t="e">
        <f t="shared" si="23"/>
        <v>#DIV/0!</v>
      </c>
    </row>
    <row r="106" spans="1:9" s="29" customFormat="1" ht="15" customHeight="1" x14ac:dyDescent="0.25">
      <c r="A106" s="174">
        <v>4</v>
      </c>
      <c r="B106" s="135"/>
      <c r="C106" s="136"/>
      <c r="D106" s="136" t="s">
        <v>20</v>
      </c>
      <c r="E106" s="137">
        <v>0</v>
      </c>
      <c r="F106" s="107">
        <v>0</v>
      </c>
      <c r="G106" s="107">
        <v>3273.5</v>
      </c>
      <c r="H106" s="96" t="e">
        <f t="shared" si="22"/>
        <v>#DIV/0!</v>
      </c>
      <c r="I106" s="173" t="e">
        <f t="shared" si="23"/>
        <v>#DIV/0!</v>
      </c>
    </row>
    <row r="107" spans="1:9" s="28" customFormat="1" ht="15" customHeight="1" x14ac:dyDescent="0.25">
      <c r="A107" s="131">
        <v>42</v>
      </c>
      <c r="B107" s="132"/>
      <c r="C107" s="133"/>
      <c r="D107" s="133" t="s">
        <v>92</v>
      </c>
      <c r="E107" s="134">
        <f>E108+E111</f>
        <v>0</v>
      </c>
      <c r="F107" s="134">
        <v>0</v>
      </c>
      <c r="G107" s="134">
        <f t="shared" ref="G107" si="28">G108+G111</f>
        <v>3273.5</v>
      </c>
      <c r="H107" s="96" t="e">
        <f t="shared" si="22"/>
        <v>#DIV/0!</v>
      </c>
      <c r="I107" s="173" t="e">
        <f t="shared" si="23"/>
        <v>#DIV/0!</v>
      </c>
    </row>
    <row r="108" spans="1:9" s="27" customFormat="1" ht="15" customHeight="1" x14ac:dyDescent="0.25">
      <c r="A108" s="138">
        <v>422</v>
      </c>
      <c r="B108" s="139"/>
      <c r="C108" s="140"/>
      <c r="D108" s="140" t="s">
        <v>159</v>
      </c>
      <c r="E108" s="141">
        <v>0</v>
      </c>
      <c r="F108" s="141">
        <v>0</v>
      </c>
      <c r="G108" s="141">
        <f t="shared" ref="G108" si="29">G109+G110</f>
        <v>3273.5</v>
      </c>
      <c r="H108" s="107" t="e">
        <f t="shared" si="22"/>
        <v>#DIV/0!</v>
      </c>
      <c r="I108" s="204" t="e">
        <f t="shared" si="23"/>
        <v>#DIV/0!</v>
      </c>
    </row>
    <row r="109" spans="1:9" ht="15" customHeight="1" x14ac:dyDescent="0.25">
      <c r="A109" s="150">
        <v>4221</v>
      </c>
      <c r="B109" s="151"/>
      <c r="C109" s="145"/>
      <c r="D109" s="145" t="s">
        <v>160</v>
      </c>
      <c r="E109" s="146">
        <v>0</v>
      </c>
      <c r="F109" s="109">
        <v>0</v>
      </c>
      <c r="G109" s="109">
        <v>3273.5</v>
      </c>
      <c r="H109" s="96" t="e">
        <f t="shared" si="22"/>
        <v>#DIV/0!</v>
      </c>
      <c r="I109" s="173" t="e">
        <f t="shared" si="23"/>
        <v>#DIV/0!</v>
      </c>
    </row>
    <row r="110" spans="1:9" ht="15" customHeight="1" x14ac:dyDescent="0.25">
      <c r="A110" s="150">
        <v>4227</v>
      </c>
      <c r="B110" s="151"/>
      <c r="C110" s="145"/>
      <c r="D110" s="145" t="s">
        <v>209</v>
      </c>
      <c r="E110" s="146">
        <v>0</v>
      </c>
      <c r="F110" s="109">
        <v>0</v>
      </c>
      <c r="G110" s="109">
        <v>0</v>
      </c>
      <c r="H110" s="96" t="e">
        <f t="shared" si="22"/>
        <v>#DIV/0!</v>
      </c>
      <c r="I110" s="173" t="e">
        <f t="shared" si="23"/>
        <v>#DIV/0!</v>
      </c>
    </row>
    <row r="111" spans="1:9" s="27" customFormat="1" ht="15" customHeight="1" x14ac:dyDescent="0.25">
      <c r="A111" s="138">
        <v>424</v>
      </c>
      <c r="B111" s="139"/>
      <c r="C111" s="140"/>
      <c r="D111" s="140" t="s">
        <v>163</v>
      </c>
      <c r="E111" s="141">
        <v>0</v>
      </c>
      <c r="F111" s="100">
        <v>0</v>
      </c>
      <c r="G111" s="100">
        <v>0</v>
      </c>
      <c r="H111" s="107" t="e">
        <f t="shared" si="22"/>
        <v>#DIV/0!</v>
      </c>
      <c r="I111" s="204" t="e">
        <f t="shared" si="23"/>
        <v>#DIV/0!</v>
      </c>
    </row>
    <row r="112" spans="1:9" ht="15" customHeight="1" x14ac:dyDescent="0.25">
      <c r="A112" s="150">
        <v>4241</v>
      </c>
      <c r="B112" s="151"/>
      <c r="C112" s="145"/>
      <c r="D112" s="145" t="s">
        <v>163</v>
      </c>
      <c r="E112" s="146">
        <v>0</v>
      </c>
      <c r="F112" s="109">
        <v>0</v>
      </c>
      <c r="G112" s="109">
        <v>0</v>
      </c>
      <c r="H112" s="96" t="e">
        <f t="shared" si="22"/>
        <v>#DIV/0!</v>
      </c>
      <c r="I112" s="173" t="e">
        <f t="shared" si="23"/>
        <v>#DIV/0!</v>
      </c>
    </row>
    <row r="113" spans="1:9" s="29" customFormat="1" ht="15" customHeight="1" x14ac:dyDescent="0.25">
      <c r="A113" s="269" t="s">
        <v>68</v>
      </c>
      <c r="B113" s="277"/>
      <c r="C113" s="278"/>
      <c r="D113" s="136" t="s">
        <v>182</v>
      </c>
      <c r="E113" s="137">
        <v>0</v>
      </c>
      <c r="F113" s="137">
        <v>1800</v>
      </c>
      <c r="G113" s="137">
        <f t="shared" ref="G113" si="30">G114+G127</f>
        <v>180</v>
      </c>
      <c r="H113" s="96" t="e">
        <f t="shared" si="22"/>
        <v>#DIV/0!</v>
      </c>
      <c r="I113" s="173">
        <f t="shared" si="23"/>
        <v>10</v>
      </c>
    </row>
    <row r="114" spans="1:9" s="29" customFormat="1" ht="15" customHeight="1" x14ac:dyDescent="0.25">
      <c r="A114" s="174">
        <v>3</v>
      </c>
      <c r="B114" s="135"/>
      <c r="C114" s="136"/>
      <c r="D114" s="136" t="s">
        <v>18</v>
      </c>
      <c r="E114" s="137">
        <v>0</v>
      </c>
      <c r="F114" s="137">
        <f t="shared" ref="F114:G114" si="31">F115</f>
        <v>900</v>
      </c>
      <c r="G114" s="137">
        <f t="shared" si="31"/>
        <v>180</v>
      </c>
      <c r="H114" s="96" t="e">
        <f t="shared" si="22"/>
        <v>#DIV/0!</v>
      </c>
      <c r="I114" s="173">
        <f t="shared" si="23"/>
        <v>20</v>
      </c>
    </row>
    <row r="115" spans="1:9" s="29" customFormat="1" ht="15" customHeight="1" x14ac:dyDescent="0.25">
      <c r="A115" s="131">
        <v>32</v>
      </c>
      <c r="B115" s="132"/>
      <c r="C115" s="133"/>
      <c r="D115" s="133" t="s">
        <v>30</v>
      </c>
      <c r="E115" s="137">
        <v>0</v>
      </c>
      <c r="F115" s="137">
        <f t="shared" ref="F115" si="32">F116+F122+F124</f>
        <v>900</v>
      </c>
      <c r="G115" s="137">
        <v>180</v>
      </c>
      <c r="H115" s="96" t="e">
        <f t="shared" si="22"/>
        <v>#DIV/0!</v>
      </c>
      <c r="I115" s="173">
        <f t="shared" si="23"/>
        <v>20</v>
      </c>
    </row>
    <row r="116" spans="1:9" s="27" customFormat="1" ht="15" customHeight="1" x14ac:dyDescent="0.25">
      <c r="A116" s="138">
        <v>322</v>
      </c>
      <c r="B116" s="139"/>
      <c r="C116" s="140"/>
      <c r="D116" s="140" t="s">
        <v>164</v>
      </c>
      <c r="E116" s="141">
        <f>E117+E118+E119+E120+E121</f>
        <v>0</v>
      </c>
      <c r="F116" s="141">
        <v>0</v>
      </c>
      <c r="G116" s="141">
        <v>0</v>
      </c>
      <c r="H116" s="107" t="e">
        <f t="shared" si="22"/>
        <v>#DIV/0!</v>
      </c>
      <c r="I116" s="204" t="e">
        <f t="shared" si="23"/>
        <v>#DIV/0!</v>
      </c>
    </row>
    <row r="117" spans="1:9" s="27" customFormat="1" ht="15" customHeight="1" x14ac:dyDescent="0.25">
      <c r="A117" s="150">
        <v>3211</v>
      </c>
      <c r="B117" s="151"/>
      <c r="C117" s="145"/>
      <c r="D117" s="145" t="s">
        <v>130</v>
      </c>
      <c r="E117" s="141">
        <v>0</v>
      </c>
      <c r="F117" s="100">
        <v>0</v>
      </c>
      <c r="G117" s="100">
        <v>0</v>
      </c>
      <c r="H117" s="96" t="e">
        <f t="shared" si="22"/>
        <v>#DIV/0!</v>
      </c>
      <c r="I117" s="173" t="e">
        <f t="shared" si="23"/>
        <v>#DIV/0!</v>
      </c>
    </row>
    <row r="118" spans="1:9" s="27" customFormat="1" ht="15" customHeight="1" x14ac:dyDescent="0.25">
      <c r="A118" s="150">
        <v>3221</v>
      </c>
      <c r="B118" s="151"/>
      <c r="C118" s="145"/>
      <c r="D118" s="145" t="s">
        <v>165</v>
      </c>
      <c r="E118" s="141">
        <v>0</v>
      </c>
      <c r="F118" s="100">
        <v>900</v>
      </c>
      <c r="G118" s="100">
        <v>7</v>
      </c>
      <c r="H118" s="96" t="e">
        <f t="shared" si="22"/>
        <v>#DIV/0!</v>
      </c>
      <c r="I118" s="173">
        <f t="shared" si="23"/>
        <v>0.77777777777777779</v>
      </c>
    </row>
    <row r="119" spans="1:9" s="27" customFormat="1" ht="15" customHeight="1" x14ac:dyDescent="0.25">
      <c r="A119" s="150">
        <v>3223</v>
      </c>
      <c r="B119" s="151"/>
      <c r="C119" s="145"/>
      <c r="D119" s="145" t="s">
        <v>137</v>
      </c>
      <c r="E119" s="141">
        <v>0</v>
      </c>
      <c r="F119" s="100">
        <v>0</v>
      </c>
      <c r="G119" s="100">
        <v>0</v>
      </c>
      <c r="H119" s="96" t="e">
        <f t="shared" si="22"/>
        <v>#DIV/0!</v>
      </c>
      <c r="I119" s="173" t="e">
        <f t="shared" si="23"/>
        <v>#DIV/0!</v>
      </c>
    </row>
    <row r="120" spans="1:9" s="27" customFormat="1" ht="15" customHeight="1" x14ac:dyDescent="0.25">
      <c r="A120" s="150">
        <v>3224</v>
      </c>
      <c r="B120" s="151"/>
      <c r="C120" s="145"/>
      <c r="D120" s="145" t="s">
        <v>175</v>
      </c>
      <c r="E120" s="141">
        <v>0</v>
      </c>
      <c r="F120" s="100">
        <v>0</v>
      </c>
      <c r="G120" s="100">
        <v>0</v>
      </c>
      <c r="H120" s="96" t="e">
        <f t="shared" si="22"/>
        <v>#DIV/0!</v>
      </c>
      <c r="I120" s="173" t="e">
        <f t="shared" si="23"/>
        <v>#DIV/0!</v>
      </c>
    </row>
    <row r="121" spans="1:9" s="27" customFormat="1" ht="15" customHeight="1" x14ac:dyDescent="0.25">
      <c r="A121" s="150">
        <v>3225</v>
      </c>
      <c r="B121" s="151"/>
      <c r="C121" s="145"/>
      <c r="D121" s="145" t="s">
        <v>139</v>
      </c>
      <c r="E121" s="141">
        <v>0</v>
      </c>
      <c r="F121" s="100">
        <v>0</v>
      </c>
      <c r="G121" s="100">
        <v>173</v>
      </c>
      <c r="H121" s="96" t="e">
        <f t="shared" si="22"/>
        <v>#DIV/0!</v>
      </c>
      <c r="I121" s="173" t="e">
        <f t="shared" si="23"/>
        <v>#DIV/0!</v>
      </c>
    </row>
    <row r="122" spans="1:9" s="27" customFormat="1" ht="15" customHeight="1" x14ac:dyDescent="0.25">
      <c r="A122" s="138">
        <v>323</v>
      </c>
      <c r="B122" s="139"/>
      <c r="C122" s="140"/>
      <c r="D122" s="140" t="s">
        <v>140</v>
      </c>
      <c r="E122" s="141">
        <v>0</v>
      </c>
      <c r="F122" s="100">
        <v>0</v>
      </c>
      <c r="G122" s="100">
        <v>0</v>
      </c>
      <c r="H122" s="107" t="e">
        <f t="shared" si="22"/>
        <v>#DIV/0!</v>
      </c>
      <c r="I122" s="204" t="e">
        <f t="shared" si="23"/>
        <v>#DIV/0!</v>
      </c>
    </row>
    <row r="123" spans="1:9" s="27" customFormat="1" ht="15" customHeight="1" x14ac:dyDescent="0.25">
      <c r="A123" s="150">
        <v>3232</v>
      </c>
      <c r="B123" s="151"/>
      <c r="C123" s="145"/>
      <c r="D123" s="145" t="s">
        <v>141</v>
      </c>
      <c r="E123" s="141">
        <v>0</v>
      </c>
      <c r="F123" s="100">
        <v>0</v>
      </c>
      <c r="G123" s="100">
        <v>0</v>
      </c>
      <c r="H123" s="96" t="e">
        <f t="shared" si="22"/>
        <v>#DIV/0!</v>
      </c>
      <c r="I123" s="173" t="e">
        <f t="shared" si="23"/>
        <v>#DIV/0!</v>
      </c>
    </row>
    <row r="124" spans="1:9" s="27" customFormat="1" ht="15" customHeight="1" x14ac:dyDescent="0.25">
      <c r="A124" s="138">
        <v>3239</v>
      </c>
      <c r="B124" s="139"/>
      <c r="C124" s="140"/>
      <c r="D124" s="140" t="s">
        <v>314</v>
      </c>
      <c r="E124" s="141">
        <v>0</v>
      </c>
      <c r="F124" s="141">
        <v>900</v>
      </c>
      <c r="G124" s="141">
        <v>0</v>
      </c>
      <c r="H124" s="107" t="e">
        <f t="shared" si="22"/>
        <v>#DIV/0!</v>
      </c>
      <c r="I124" s="204">
        <f t="shared" si="23"/>
        <v>0</v>
      </c>
    </row>
    <row r="125" spans="1:9" s="27" customFormat="1" ht="15" customHeight="1" x14ac:dyDescent="0.25">
      <c r="A125" s="150">
        <v>3294</v>
      </c>
      <c r="B125" s="151"/>
      <c r="C125" s="145"/>
      <c r="D125" s="145" t="s">
        <v>151</v>
      </c>
      <c r="E125" s="141">
        <v>0</v>
      </c>
      <c r="F125" s="100">
        <v>0</v>
      </c>
      <c r="G125" s="100">
        <v>0</v>
      </c>
      <c r="H125" s="96" t="e">
        <f t="shared" si="22"/>
        <v>#DIV/0!</v>
      </c>
      <c r="I125" s="173" t="e">
        <f t="shared" si="23"/>
        <v>#DIV/0!</v>
      </c>
    </row>
    <row r="126" spans="1:9" s="27" customFormat="1" ht="15" customHeight="1" x14ac:dyDescent="0.25">
      <c r="A126" s="150">
        <v>3299</v>
      </c>
      <c r="B126" s="151"/>
      <c r="C126" s="145"/>
      <c r="D126" s="145" t="s">
        <v>170</v>
      </c>
      <c r="E126" s="141">
        <v>0</v>
      </c>
      <c r="F126" s="100">
        <v>0</v>
      </c>
      <c r="G126" s="100">
        <v>0</v>
      </c>
      <c r="H126" s="96" t="e">
        <f t="shared" si="22"/>
        <v>#DIV/0!</v>
      </c>
      <c r="I126" s="173" t="e">
        <f t="shared" si="23"/>
        <v>#DIV/0!</v>
      </c>
    </row>
    <row r="127" spans="1:9" s="29" customFormat="1" ht="15" customHeight="1" x14ac:dyDescent="0.25">
      <c r="A127" s="174">
        <v>4</v>
      </c>
      <c r="B127" s="135"/>
      <c r="C127" s="136"/>
      <c r="D127" s="136" t="s">
        <v>69</v>
      </c>
      <c r="E127" s="137">
        <f>E128</f>
        <v>0</v>
      </c>
      <c r="F127" s="137">
        <f t="shared" ref="F127:G127" si="33">F128</f>
        <v>0</v>
      </c>
      <c r="G127" s="137">
        <f t="shared" si="33"/>
        <v>0</v>
      </c>
      <c r="H127" s="96" t="e">
        <f t="shared" si="22"/>
        <v>#DIV/0!</v>
      </c>
      <c r="I127" s="173" t="e">
        <f t="shared" si="23"/>
        <v>#DIV/0!</v>
      </c>
    </row>
    <row r="128" spans="1:9" s="28" customFormat="1" ht="15" customHeight="1" x14ac:dyDescent="0.25">
      <c r="A128" s="131">
        <v>42</v>
      </c>
      <c r="B128" s="132"/>
      <c r="C128" s="133"/>
      <c r="D128" s="133" t="s">
        <v>70</v>
      </c>
      <c r="E128" s="134">
        <f>E129+E132</f>
        <v>0</v>
      </c>
      <c r="F128" s="134">
        <f t="shared" ref="F128:G128" si="34">F129+F132</f>
        <v>0</v>
      </c>
      <c r="G128" s="134">
        <f t="shared" si="34"/>
        <v>0</v>
      </c>
      <c r="H128" s="96" t="e">
        <f t="shared" si="22"/>
        <v>#DIV/0!</v>
      </c>
      <c r="I128" s="173" t="e">
        <f t="shared" si="23"/>
        <v>#DIV/0!</v>
      </c>
    </row>
    <row r="129" spans="1:9" s="27" customFormat="1" ht="15" customHeight="1" x14ac:dyDescent="0.25">
      <c r="A129" s="138">
        <v>422</v>
      </c>
      <c r="B129" s="139"/>
      <c r="C129" s="140"/>
      <c r="D129" s="140" t="s">
        <v>159</v>
      </c>
      <c r="E129" s="141">
        <f>E130+E131</f>
        <v>0</v>
      </c>
      <c r="F129" s="141">
        <v>0</v>
      </c>
      <c r="G129" s="141">
        <f t="shared" ref="G129" si="35">G130+G131</f>
        <v>0</v>
      </c>
      <c r="H129" s="107" t="e">
        <f t="shared" si="22"/>
        <v>#DIV/0!</v>
      </c>
      <c r="I129" s="204" t="e">
        <f t="shared" si="23"/>
        <v>#DIV/0!</v>
      </c>
    </row>
    <row r="130" spans="1:9" ht="15" customHeight="1" x14ac:dyDescent="0.25">
      <c r="A130" s="150">
        <v>4221</v>
      </c>
      <c r="B130" s="151"/>
      <c r="C130" s="145"/>
      <c r="D130" s="145" t="s">
        <v>160</v>
      </c>
      <c r="E130" s="146">
        <v>0</v>
      </c>
      <c r="F130" s="109">
        <v>0</v>
      </c>
      <c r="G130" s="109">
        <v>0</v>
      </c>
      <c r="H130" s="96" t="e">
        <f t="shared" si="22"/>
        <v>#DIV/0!</v>
      </c>
      <c r="I130" s="173" t="e">
        <f t="shared" si="23"/>
        <v>#DIV/0!</v>
      </c>
    </row>
    <row r="131" spans="1:9" ht="15" customHeight="1" x14ac:dyDescent="0.25">
      <c r="A131" s="150">
        <v>4227</v>
      </c>
      <c r="B131" s="151"/>
      <c r="C131" s="145"/>
      <c r="D131" s="145" t="s">
        <v>176</v>
      </c>
      <c r="E131" s="146">
        <v>0</v>
      </c>
      <c r="F131" s="109">
        <v>0</v>
      </c>
      <c r="G131" s="109">
        <v>0</v>
      </c>
      <c r="H131" s="96" t="e">
        <f t="shared" si="22"/>
        <v>#DIV/0!</v>
      </c>
      <c r="I131" s="173" t="e">
        <f t="shared" si="23"/>
        <v>#DIV/0!</v>
      </c>
    </row>
    <row r="132" spans="1:9" s="27" customFormat="1" ht="15" customHeight="1" x14ac:dyDescent="0.25">
      <c r="A132" s="138">
        <v>424</v>
      </c>
      <c r="B132" s="139"/>
      <c r="C132" s="140"/>
      <c r="D132" s="140" t="s">
        <v>163</v>
      </c>
      <c r="E132" s="141">
        <v>0</v>
      </c>
      <c r="F132" s="100">
        <v>0</v>
      </c>
      <c r="G132" s="100">
        <v>0</v>
      </c>
      <c r="H132" s="107" t="e">
        <f t="shared" si="22"/>
        <v>#DIV/0!</v>
      </c>
      <c r="I132" s="204" t="e">
        <f t="shared" si="23"/>
        <v>#DIV/0!</v>
      </c>
    </row>
    <row r="133" spans="1:9" ht="15" customHeight="1" x14ac:dyDescent="0.25">
      <c r="A133" s="150">
        <v>4241</v>
      </c>
      <c r="B133" s="151"/>
      <c r="C133" s="145"/>
      <c r="D133" s="145" t="s">
        <v>163</v>
      </c>
      <c r="E133" s="146">
        <v>0</v>
      </c>
      <c r="F133" s="109">
        <v>0</v>
      </c>
      <c r="G133" s="109">
        <v>0</v>
      </c>
      <c r="H133" s="96" t="e">
        <f t="shared" si="22"/>
        <v>#DIV/0!</v>
      </c>
      <c r="I133" s="173" t="e">
        <f t="shared" si="23"/>
        <v>#DIV/0!</v>
      </c>
    </row>
    <row r="134" spans="1:9" s="30" customFormat="1" ht="15" customHeight="1" x14ac:dyDescent="0.25">
      <c r="A134" s="274" t="s">
        <v>74</v>
      </c>
      <c r="B134" s="275"/>
      <c r="C134" s="276"/>
      <c r="D134" s="136" t="s">
        <v>46</v>
      </c>
      <c r="E134" s="137">
        <v>35128.61</v>
      </c>
      <c r="F134" s="137">
        <v>73930</v>
      </c>
      <c r="G134" s="137">
        <v>12219.01</v>
      </c>
      <c r="H134" s="96">
        <f t="shared" si="22"/>
        <v>34.783642165175337</v>
      </c>
      <c r="I134" s="173">
        <f t="shared" si="23"/>
        <v>16.527810090626268</v>
      </c>
    </row>
    <row r="135" spans="1:9" s="30" customFormat="1" ht="15" customHeight="1" x14ac:dyDescent="0.25">
      <c r="A135" s="214"/>
      <c r="B135" s="215"/>
      <c r="C135" s="216"/>
      <c r="D135" s="212"/>
      <c r="E135" s="137"/>
      <c r="F135" s="137">
        <v>73930</v>
      </c>
      <c r="G135" s="137"/>
      <c r="H135" s="96"/>
      <c r="I135" s="173"/>
    </row>
    <row r="136" spans="1:9" s="30" customFormat="1" ht="15" customHeight="1" x14ac:dyDescent="0.25">
      <c r="A136" s="154">
        <v>3</v>
      </c>
      <c r="B136" s="175"/>
      <c r="C136" s="176"/>
      <c r="D136" s="136" t="s">
        <v>18</v>
      </c>
      <c r="E136" s="137">
        <v>35128.61</v>
      </c>
      <c r="F136" s="137">
        <f t="shared" ref="F136:G136" si="36">F137</f>
        <v>7280</v>
      </c>
      <c r="G136" s="137">
        <f t="shared" si="36"/>
        <v>6220.51</v>
      </c>
      <c r="H136" s="96">
        <f t="shared" si="22"/>
        <v>17.707817075597355</v>
      </c>
      <c r="I136" s="173">
        <f t="shared" si="23"/>
        <v>85.44656593406593</v>
      </c>
    </row>
    <row r="137" spans="1:9" s="28" customFormat="1" ht="15" customHeight="1" x14ac:dyDescent="0.25">
      <c r="A137" s="131">
        <v>31</v>
      </c>
      <c r="B137" s="132"/>
      <c r="C137" s="133"/>
      <c r="D137" s="133" t="s">
        <v>277</v>
      </c>
      <c r="E137" s="134">
        <v>2183.59</v>
      </c>
      <c r="F137" s="134">
        <v>7280</v>
      </c>
      <c r="G137" s="134">
        <v>6220.51</v>
      </c>
      <c r="H137" s="96">
        <f t="shared" si="22"/>
        <v>284.87536579669262</v>
      </c>
      <c r="I137" s="173">
        <f t="shared" si="23"/>
        <v>85.44656593406593</v>
      </c>
    </row>
    <row r="138" spans="1:9" s="28" customFormat="1" ht="15" customHeight="1" x14ac:dyDescent="0.25">
      <c r="A138" s="222">
        <v>311</v>
      </c>
      <c r="B138" s="223"/>
      <c r="C138" s="224"/>
      <c r="D138" s="224" t="s">
        <v>278</v>
      </c>
      <c r="E138" s="134">
        <v>2099.89</v>
      </c>
      <c r="F138" s="134">
        <v>6000</v>
      </c>
      <c r="G138" s="134">
        <v>5118.88</v>
      </c>
      <c r="H138" s="96">
        <f t="shared" si="22"/>
        <v>243.76895932644095</v>
      </c>
      <c r="I138" s="173"/>
    </row>
    <row r="139" spans="1:9" s="27" customFormat="1" ht="15" customHeight="1" x14ac:dyDescent="0.25">
      <c r="A139" s="138">
        <v>312</v>
      </c>
      <c r="B139" s="139"/>
      <c r="C139" s="140"/>
      <c r="D139" s="140" t="s">
        <v>315</v>
      </c>
      <c r="E139" s="141">
        <v>0</v>
      </c>
      <c r="F139" s="141">
        <v>400</v>
      </c>
      <c r="G139" s="141">
        <v>0</v>
      </c>
      <c r="H139" s="107" t="e">
        <f t="shared" si="22"/>
        <v>#DIV/0!</v>
      </c>
      <c r="I139" s="204">
        <f t="shared" si="23"/>
        <v>0</v>
      </c>
    </row>
    <row r="140" spans="1:9" ht="15" customHeight="1" x14ac:dyDescent="0.25">
      <c r="A140" s="150">
        <v>313</v>
      </c>
      <c r="B140" s="151"/>
      <c r="C140" s="145"/>
      <c r="D140" s="145" t="s">
        <v>279</v>
      </c>
      <c r="E140" s="146">
        <v>83.7</v>
      </c>
      <c r="F140" s="109">
        <v>880</v>
      </c>
      <c r="G140" s="109">
        <v>1101.6300000000001</v>
      </c>
      <c r="H140" s="96">
        <f t="shared" si="22"/>
        <v>1316.1648745519715</v>
      </c>
      <c r="I140" s="173">
        <f t="shared" si="23"/>
        <v>125.18522727272729</v>
      </c>
    </row>
    <row r="141" spans="1:9" s="27" customFormat="1" ht="15" customHeight="1" x14ac:dyDescent="0.25">
      <c r="A141" s="138">
        <v>32</v>
      </c>
      <c r="B141" s="139"/>
      <c r="C141" s="140"/>
      <c r="D141" s="140" t="s">
        <v>164</v>
      </c>
      <c r="E141" s="141">
        <v>22145.78</v>
      </c>
      <c r="F141" s="141">
        <v>65720</v>
      </c>
      <c r="G141" s="141">
        <v>6030.69</v>
      </c>
      <c r="H141" s="107">
        <f t="shared" si="22"/>
        <v>27.231779598641364</v>
      </c>
      <c r="I141" s="204">
        <f t="shared" si="23"/>
        <v>9.176339013998783</v>
      </c>
    </row>
    <row r="142" spans="1:9" ht="15" customHeight="1" x14ac:dyDescent="0.25">
      <c r="A142" s="150">
        <v>3211</v>
      </c>
      <c r="B142" s="151"/>
      <c r="C142" s="145"/>
      <c r="D142" s="145" t="s">
        <v>280</v>
      </c>
      <c r="E142" s="146">
        <v>185.81</v>
      </c>
      <c r="F142" s="146">
        <v>1330</v>
      </c>
      <c r="G142" s="146">
        <v>877.77</v>
      </c>
      <c r="H142" s="96">
        <f t="shared" si="22"/>
        <v>472.40191593563321</v>
      </c>
      <c r="I142" s="173">
        <f t="shared" si="23"/>
        <v>65.99774436090226</v>
      </c>
    </row>
    <row r="143" spans="1:9" ht="15" customHeight="1" x14ac:dyDescent="0.25">
      <c r="A143" s="225">
        <v>3212</v>
      </c>
      <c r="B143" s="151"/>
      <c r="C143" s="145"/>
      <c r="D143" s="145" t="s">
        <v>281</v>
      </c>
      <c r="E143" s="146">
        <v>0</v>
      </c>
      <c r="F143" s="146">
        <v>1600</v>
      </c>
      <c r="G143" s="146">
        <v>366.46</v>
      </c>
      <c r="H143" s="96"/>
      <c r="I143" s="173"/>
    </row>
    <row r="144" spans="1:9" ht="15" customHeight="1" x14ac:dyDescent="0.25">
      <c r="A144" s="150">
        <v>2313</v>
      </c>
      <c r="B144" s="151"/>
      <c r="C144" s="145"/>
      <c r="D144" s="145" t="s">
        <v>317</v>
      </c>
      <c r="E144" s="146">
        <v>0</v>
      </c>
      <c r="F144" s="109">
        <v>530</v>
      </c>
      <c r="G144" s="109">
        <v>366.46</v>
      </c>
      <c r="H144" s="96" t="e">
        <f t="shared" ref="H144:H219" si="37">G144/E144*100</f>
        <v>#DIV/0!</v>
      </c>
      <c r="I144" s="173">
        <f t="shared" ref="I144:I219" si="38">G144/F144*100</f>
        <v>69.143396226415092</v>
      </c>
    </row>
    <row r="145" spans="1:9" ht="15" customHeight="1" x14ac:dyDescent="0.25">
      <c r="A145" s="150">
        <v>3221</v>
      </c>
      <c r="B145" s="151"/>
      <c r="C145" s="145"/>
      <c r="D145" s="145" t="s">
        <v>165</v>
      </c>
      <c r="E145" s="146">
        <v>767.56</v>
      </c>
      <c r="F145" s="109">
        <v>1190</v>
      </c>
      <c r="G145" s="109">
        <v>210.16</v>
      </c>
      <c r="H145" s="96">
        <f t="shared" si="37"/>
        <v>27.380269946323416</v>
      </c>
      <c r="I145" s="173">
        <f t="shared" si="38"/>
        <v>17.66050420168067</v>
      </c>
    </row>
    <row r="146" spans="1:9" s="27" customFormat="1" ht="15" customHeight="1" x14ac:dyDescent="0.25">
      <c r="A146" s="138">
        <v>3222</v>
      </c>
      <c r="B146" s="139"/>
      <c r="C146" s="140"/>
      <c r="D146" s="140" t="s">
        <v>283</v>
      </c>
      <c r="E146" s="141">
        <v>20765.36</v>
      </c>
      <c r="F146" s="141">
        <v>40000</v>
      </c>
      <c r="G146" s="141">
        <v>3384.21</v>
      </c>
      <c r="H146" s="107">
        <f t="shared" si="37"/>
        <v>16.297381793525371</v>
      </c>
      <c r="I146" s="204">
        <f t="shared" si="38"/>
        <v>8.4605250000000005</v>
      </c>
    </row>
    <row r="147" spans="1:9" s="27" customFormat="1" ht="15" customHeight="1" x14ac:dyDescent="0.25">
      <c r="A147" s="138">
        <v>3225</v>
      </c>
      <c r="B147" s="139"/>
      <c r="C147" s="140"/>
      <c r="D147" s="140" t="s">
        <v>297</v>
      </c>
      <c r="E147" s="141">
        <v>12.34</v>
      </c>
      <c r="F147" s="141">
        <v>660</v>
      </c>
      <c r="G147" s="141"/>
      <c r="H147" s="107"/>
      <c r="I147" s="204"/>
    </row>
    <row r="148" spans="1:9" ht="15" customHeight="1" x14ac:dyDescent="0.25">
      <c r="A148" s="150">
        <v>3224</v>
      </c>
      <c r="B148" s="151"/>
      <c r="C148" s="145"/>
      <c r="D148" s="145" t="s">
        <v>284</v>
      </c>
      <c r="E148" s="146">
        <v>110.22</v>
      </c>
      <c r="F148" s="109">
        <v>530</v>
      </c>
      <c r="G148" s="109">
        <v>12.45</v>
      </c>
      <c r="H148" s="96">
        <f t="shared" si="37"/>
        <v>11.295590636908001</v>
      </c>
      <c r="I148" s="173">
        <f t="shared" si="38"/>
        <v>2.3490566037735845</v>
      </c>
    </row>
    <row r="149" spans="1:9" ht="15" customHeight="1" x14ac:dyDescent="0.25">
      <c r="A149" s="220">
        <v>3232</v>
      </c>
      <c r="B149" s="151"/>
      <c r="C149" s="145"/>
      <c r="D149" s="145" t="s">
        <v>298</v>
      </c>
      <c r="E149" s="146">
        <v>174.2</v>
      </c>
      <c r="F149" s="109">
        <v>1330</v>
      </c>
      <c r="G149" s="109"/>
      <c r="H149" s="96"/>
      <c r="I149" s="173"/>
    </row>
    <row r="150" spans="1:9" ht="15" customHeight="1" x14ac:dyDescent="0.25">
      <c r="A150" s="150">
        <v>3231</v>
      </c>
      <c r="B150" s="151"/>
      <c r="C150" s="145"/>
      <c r="D150" s="145" t="s">
        <v>136</v>
      </c>
      <c r="E150" s="146">
        <v>15.82</v>
      </c>
      <c r="F150" s="109">
        <v>2850</v>
      </c>
      <c r="G150" s="109">
        <v>482.74</v>
      </c>
      <c r="H150" s="96">
        <f t="shared" si="37"/>
        <v>3051.4538558786344</v>
      </c>
      <c r="I150" s="173">
        <f t="shared" si="38"/>
        <v>16.93824561403509</v>
      </c>
    </row>
    <row r="151" spans="1:9" ht="15" customHeight="1" x14ac:dyDescent="0.25">
      <c r="A151" s="220">
        <v>3238</v>
      </c>
      <c r="B151" s="151"/>
      <c r="C151" s="145"/>
      <c r="D151" s="145" t="s">
        <v>299</v>
      </c>
      <c r="E151" s="146">
        <v>87.93</v>
      </c>
      <c r="F151" s="109">
        <v>600</v>
      </c>
      <c r="G151" s="109"/>
      <c r="H151" s="96"/>
      <c r="I151" s="173"/>
    </row>
    <row r="152" spans="1:9" ht="15" customHeight="1" x14ac:dyDescent="0.25">
      <c r="A152" s="150">
        <v>3237</v>
      </c>
      <c r="B152" s="151"/>
      <c r="C152" s="145"/>
      <c r="D152" s="145" t="s">
        <v>282</v>
      </c>
      <c r="E152" s="146">
        <v>0</v>
      </c>
      <c r="F152" s="109">
        <v>200</v>
      </c>
      <c r="G152" s="109">
        <v>477.14</v>
      </c>
      <c r="H152" s="96" t="e">
        <f t="shared" si="37"/>
        <v>#DIV/0!</v>
      </c>
      <c r="I152" s="173">
        <f t="shared" si="38"/>
        <v>238.57</v>
      </c>
    </row>
    <row r="153" spans="1:9" ht="15" customHeight="1" x14ac:dyDescent="0.25">
      <c r="A153" s="150">
        <v>3239</v>
      </c>
      <c r="B153" s="151"/>
      <c r="C153" s="145"/>
      <c r="D153" s="145" t="s">
        <v>147</v>
      </c>
      <c r="E153" s="146">
        <v>26.54</v>
      </c>
      <c r="F153" s="109">
        <v>900</v>
      </c>
      <c r="G153" s="109">
        <v>5.6</v>
      </c>
      <c r="H153" s="96">
        <f t="shared" si="37"/>
        <v>21.100226073850791</v>
      </c>
      <c r="I153" s="173">
        <f t="shared" si="38"/>
        <v>0.62222222222222223</v>
      </c>
    </row>
    <row r="154" spans="1:9" s="27" customFormat="1" ht="15" customHeight="1" x14ac:dyDescent="0.25">
      <c r="A154" s="138">
        <v>329</v>
      </c>
      <c r="B154" s="139"/>
      <c r="C154" s="140"/>
      <c r="D154" s="140" t="s">
        <v>170</v>
      </c>
      <c r="E154" s="141">
        <v>10779.52</v>
      </c>
      <c r="F154" s="141">
        <v>0</v>
      </c>
      <c r="G154" s="141">
        <v>663.09</v>
      </c>
      <c r="H154" s="107">
        <f t="shared" si="37"/>
        <v>6.1513870747491541</v>
      </c>
      <c r="I154" s="204" t="e">
        <f t="shared" si="38"/>
        <v>#DIV/0!</v>
      </c>
    </row>
    <row r="155" spans="1:9" s="27" customFormat="1" ht="15" customHeight="1" x14ac:dyDescent="0.25">
      <c r="A155" s="138">
        <v>3293</v>
      </c>
      <c r="B155" s="139"/>
      <c r="C155" s="140"/>
      <c r="D155" s="140" t="s">
        <v>300</v>
      </c>
      <c r="E155" s="141">
        <v>85.25</v>
      </c>
      <c r="F155" s="141">
        <v>400</v>
      </c>
      <c r="G155" s="141">
        <v>20.32</v>
      </c>
      <c r="H155" s="107"/>
      <c r="I155" s="204"/>
    </row>
    <row r="156" spans="1:9" s="27" customFormat="1" ht="15" customHeight="1" x14ac:dyDescent="0.25">
      <c r="A156" s="138">
        <v>3294</v>
      </c>
      <c r="B156" s="139"/>
      <c r="C156" s="140"/>
      <c r="D156" s="140" t="s">
        <v>304</v>
      </c>
      <c r="E156" s="141">
        <v>0</v>
      </c>
      <c r="F156" s="141">
        <v>130</v>
      </c>
      <c r="G156" s="141">
        <v>68.27</v>
      </c>
      <c r="H156" s="107"/>
      <c r="I156" s="204"/>
    </row>
    <row r="157" spans="1:9" s="27" customFormat="1" ht="15" customHeight="1" x14ac:dyDescent="0.25">
      <c r="A157" s="138">
        <v>3295</v>
      </c>
      <c r="B157" s="139"/>
      <c r="C157" s="140"/>
      <c r="D157" s="140" t="s">
        <v>152</v>
      </c>
      <c r="E157" s="141">
        <v>9.9499999999999993</v>
      </c>
      <c r="F157" s="141">
        <v>200</v>
      </c>
      <c r="G157" s="141">
        <v>0</v>
      </c>
      <c r="H157" s="107"/>
      <c r="I157" s="204"/>
    </row>
    <row r="158" spans="1:9" s="27" customFormat="1" ht="15" customHeight="1" x14ac:dyDescent="0.25">
      <c r="A158" s="138">
        <v>3299</v>
      </c>
      <c r="B158" s="139"/>
      <c r="C158" s="140"/>
      <c r="D158" s="140" t="s">
        <v>301</v>
      </c>
      <c r="E158" s="141">
        <v>10684.32</v>
      </c>
      <c r="F158" s="141">
        <v>13270</v>
      </c>
      <c r="G158" s="141">
        <v>575.1</v>
      </c>
      <c r="H158" s="107"/>
      <c r="I158" s="204"/>
    </row>
    <row r="159" spans="1:9" ht="15" customHeight="1" x14ac:dyDescent="0.25">
      <c r="A159" s="150">
        <v>343</v>
      </c>
      <c r="B159" s="151"/>
      <c r="C159" s="145"/>
      <c r="D159" s="145" t="s">
        <v>295</v>
      </c>
      <c r="E159" s="146">
        <v>19.72</v>
      </c>
      <c r="F159" s="109">
        <v>0</v>
      </c>
      <c r="G159" s="109">
        <v>0</v>
      </c>
      <c r="H159" s="96">
        <f t="shared" si="37"/>
        <v>0</v>
      </c>
      <c r="I159" s="173" t="e">
        <f t="shared" si="38"/>
        <v>#DIV/0!</v>
      </c>
    </row>
    <row r="160" spans="1:9" s="29" customFormat="1" ht="15" customHeight="1" x14ac:dyDescent="0.25">
      <c r="A160" s="174">
        <v>4</v>
      </c>
      <c r="B160" s="135"/>
      <c r="C160" s="136"/>
      <c r="D160" s="136" t="s">
        <v>91</v>
      </c>
      <c r="E160" s="137">
        <v>0</v>
      </c>
      <c r="F160" s="107">
        <v>930</v>
      </c>
      <c r="G160" s="107">
        <v>0</v>
      </c>
      <c r="H160" s="96" t="e">
        <f t="shared" si="37"/>
        <v>#DIV/0!</v>
      </c>
      <c r="I160" s="173">
        <f t="shared" si="38"/>
        <v>0</v>
      </c>
    </row>
    <row r="161" spans="1:9" s="28" customFormat="1" ht="15" customHeight="1" x14ac:dyDescent="0.25">
      <c r="A161" s="131">
        <v>42</v>
      </c>
      <c r="B161" s="132"/>
      <c r="C161" s="133"/>
      <c r="D161" s="133" t="s">
        <v>70</v>
      </c>
      <c r="E161" s="134">
        <v>0</v>
      </c>
      <c r="F161" s="96">
        <v>930</v>
      </c>
      <c r="G161" s="198">
        <v>0</v>
      </c>
      <c r="H161" s="96" t="e">
        <f t="shared" si="37"/>
        <v>#DIV/0!</v>
      </c>
      <c r="I161" s="173">
        <f t="shared" si="38"/>
        <v>0</v>
      </c>
    </row>
    <row r="162" spans="1:9" s="27" customFormat="1" ht="15" customHeight="1" x14ac:dyDescent="0.25">
      <c r="A162" s="138">
        <v>422</v>
      </c>
      <c r="B162" s="139"/>
      <c r="C162" s="140"/>
      <c r="D162" s="140" t="s">
        <v>159</v>
      </c>
      <c r="E162" s="141">
        <v>0</v>
      </c>
      <c r="F162" s="100">
        <v>0</v>
      </c>
      <c r="G162" s="100">
        <v>0</v>
      </c>
      <c r="H162" s="107" t="e">
        <f t="shared" si="37"/>
        <v>#DIV/0!</v>
      </c>
      <c r="I162" s="204" t="e">
        <f t="shared" si="38"/>
        <v>#DIV/0!</v>
      </c>
    </row>
    <row r="163" spans="1:9" ht="15" customHeight="1" x14ac:dyDescent="0.25">
      <c r="A163" s="150">
        <v>4221</v>
      </c>
      <c r="B163" s="151"/>
      <c r="C163" s="145"/>
      <c r="D163" s="145" t="s">
        <v>160</v>
      </c>
      <c r="E163" s="146">
        <v>0</v>
      </c>
      <c r="F163" s="109">
        <v>0</v>
      </c>
      <c r="G163" s="109">
        <v>0</v>
      </c>
      <c r="H163" s="96" t="e">
        <f t="shared" si="37"/>
        <v>#DIV/0!</v>
      </c>
      <c r="I163" s="173" t="e">
        <f t="shared" si="38"/>
        <v>#DIV/0!</v>
      </c>
    </row>
    <row r="164" spans="1:9" ht="15" customHeight="1" x14ac:dyDescent="0.25">
      <c r="A164" s="225">
        <v>4227</v>
      </c>
      <c r="B164" s="151"/>
      <c r="C164" s="145"/>
      <c r="D164" s="145" t="s">
        <v>176</v>
      </c>
      <c r="E164" s="146">
        <v>0</v>
      </c>
      <c r="F164" s="109">
        <v>660</v>
      </c>
      <c r="G164" s="109">
        <v>0</v>
      </c>
      <c r="H164" s="96"/>
      <c r="I164" s="173"/>
    </row>
    <row r="165" spans="1:9" ht="15" customHeight="1" x14ac:dyDescent="0.25">
      <c r="A165" s="150">
        <v>4241</v>
      </c>
      <c r="B165" s="151"/>
      <c r="C165" s="145"/>
      <c r="D165" s="145" t="s">
        <v>316</v>
      </c>
      <c r="E165" s="146">
        <v>0</v>
      </c>
      <c r="F165" s="109">
        <v>270</v>
      </c>
      <c r="G165" s="109">
        <v>0</v>
      </c>
      <c r="H165" s="96" t="e">
        <f t="shared" si="37"/>
        <v>#DIV/0!</v>
      </c>
      <c r="I165" s="173">
        <f t="shared" si="38"/>
        <v>0</v>
      </c>
    </row>
    <row r="166" spans="1:9" s="30" customFormat="1" ht="15" customHeight="1" x14ac:dyDescent="0.25">
      <c r="A166" s="269" t="s">
        <v>72</v>
      </c>
      <c r="B166" s="270"/>
      <c r="C166" s="271"/>
      <c r="D166" s="136" t="s">
        <v>50</v>
      </c>
      <c r="E166" s="137">
        <v>461454.09</v>
      </c>
      <c r="F166" s="137">
        <f t="shared" ref="F166:G166" si="39">F167+F199</f>
        <v>1049050</v>
      </c>
      <c r="G166" s="137">
        <f t="shared" si="39"/>
        <v>555828.91</v>
      </c>
      <c r="H166" s="96">
        <f t="shared" si="37"/>
        <v>120.45161632438885</v>
      </c>
      <c r="I166" s="173">
        <f t="shared" si="38"/>
        <v>52.984024593680005</v>
      </c>
    </row>
    <row r="167" spans="1:9" s="29" customFormat="1" ht="15" customHeight="1" x14ac:dyDescent="0.25">
      <c r="A167" s="174">
        <v>3</v>
      </c>
      <c r="B167" s="135"/>
      <c r="C167" s="136"/>
      <c r="D167" s="136" t="s">
        <v>18</v>
      </c>
      <c r="E167" s="137">
        <v>438203.15</v>
      </c>
      <c r="F167" s="137">
        <f t="shared" ref="F167:G167" si="40">F168+F177+F192+F195</f>
        <v>1045070</v>
      </c>
      <c r="G167" s="137">
        <f t="shared" si="40"/>
        <v>555828.91</v>
      </c>
      <c r="H167" s="96">
        <f t="shared" si="37"/>
        <v>126.84274633808543</v>
      </c>
      <c r="I167" s="173">
        <f t="shared" si="38"/>
        <v>53.185806692374683</v>
      </c>
    </row>
    <row r="168" spans="1:9" s="28" customFormat="1" ht="15" customHeight="1" x14ac:dyDescent="0.25">
      <c r="A168" s="131">
        <v>31</v>
      </c>
      <c r="B168" s="132"/>
      <c r="C168" s="133"/>
      <c r="D168" s="133" t="s">
        <v>19</v>
      </c>
      <c r="E168" s="134">
        <f>E169+E173+E175</f>
        <v>438203.15</v>
      </c>
      <c r="F168" s="134">
        <f t="shared" ref="F168:G168" si="41">F169+F173+F175</f>
        <v>967560</v>
      </c>
      <c r="G168" s="134">
        <f t="shared" si="41"/>
        <v>502876.73000000004</v>
      </c>
      <c r="H168" s="96">
        <f t="shared" si="37"/>
        <v>114.75881220844715</v>
      </c>
      <c r="I168" s="173">
        <f t="shared" si="38"/>
        <v>51.973699822233257</v>
      </c>
    </row>
    <row r="169" spans="1:9" s="27" customFormat="1" ht="15" customHeight="1" x14ac:dyDescent="0.25">
      <c r="A169" s="138">
        <v>311</v>
      </c>
      <c r="B169" s="139"/>
      <c r="C169" s="140"/>
      <c r="D169" s="140" t="s">
        <v>118</v>
      </c>
      <c r="E169" s="141">
        <f>E170+E171+E172</f>
        <v>365109.66000000003</v>
      </c>
      <c r="F169" s="141">
        <f t="shared" ref="F169:G169" si="42">F170+F171+F172</f>
        <v>796340</v>
      </c>
      <c r="G169" s="141">
        <f t="shared" si="42"/>
        <v>419920.35000000003</v>
      </c>
      <c r="H169" s="107">
        <f t="shared" si="37"/>
        <v>115.01211718145173</v>
      </c>
      <c r="I169" s="204">
        <f t="shared" si="38"/>
        <v>52.731289399000438</v>
      </c>
    </row>
    <row r="170" spans="1:9" ht="15" customHeight="1" x14ac:dyDescent="0.25">
      <c r="A170" s="150">
        <v>3111</v>
      </c>
      <c r="B170" s="155"/>
      <c r="C170" s="145"/>
      <c r="D170" s="145" t="s">
        <v>119</v>
      </c>
      <c r="E170" s="146">
        <v>348919.39</v>
      </c>
      <c r="F170" s="109">
        <v>763340</v>
      </c>
      <c r="G170" s="109">
        <v>402061.64</v>
      </c>
      <c r="H170" s="96">
        <f t="shared" si="37"/>
        <v>115.23052358884382</v>
      </c>
      <c r="I170" s="173">
        <f t="shared" si="38"/>
        <v>52.671370555715669</v>
      </c>
    </row>
    <row r="171" spans="1:9" ht="15" customHeight="1" x14ac:dyDescent="0.25">
      <c r="A171" s="150">
        <v>3113</v>
      </c>
      <c r="B171" s="151"/>
      <c r="C171" s="145"/>
      <c r="D171" s="145" t="s">
        <v>120</v>
      </c>
      <c r="E171" s="146">
        <v>8568.19</v>
      </c>
      <c r="F171" s="109">
        <v>13000</v>
      </c>
      <c r="G171" s="109">
        <v>6919.4</v>
      </c>
      <c r="H171" s="96">
        <f t="shared" si="37"/>
        <v>80.756845961632493</v>
      </c>
      <c r="I171" s="173">
        <f t="shared" si="38"/>
        <v>53.226153846153842</v>
      </c>
    </row>
    <row r="172" spans="1:9" ht="15" customHeight="1" x14ac:dyDescent="0.25">
      <c r="A172" s="150">
        <v>3114</v>
      </c>
      <c r="B172" s="151"/>
      <c r="C172" s="145"/>
      <c r="D172" s="145" t="s">
        <v>121</v>
      </c>
      <c r="E172" s="146">
        <v>7622.08</v>
      </c>
      <c r="F172" s="109">
        <v>20000</v>
      </c>
      <c r="G172" s="109">
        <v>10939.31</v>
      </c>
      <c r="H172" s="96">
        <f t="shared" si="37"/>
        <v>143.52132226373902</v>
      </c>
      <c r="I172" s="173">
        <f t="shared" si="38"/>
        <v>54.696550000000002</v>
      </c>
    </row>
    <row r="173" spans="1:9" s="27" customFormat="1" ht="15" customHeight="1" x14ac:dyDescent="0.25">
      <c r="A173" s="138">
        <v>312</v>
      </c>
      <c r="B173" s="139"/>
      <c r="C173" s="140"/>
      <c r="D173" s="140" t="s">
        <v>122</v>
      </c>
      <c r="E173" s="141">
        <v>14213.24</v>
      </c>
      <c r="F173" s="100">
        <v>39820</v>
      </c>
      <c r="G173" s="100">
        <v>16371.86</v>
      </c>
      <c r="H173" s="107">
        <f t="shared" si="37"/>
        <v>115.18738866015067</v>
      </c>
      <c r="I173" s="204">
        <f t="shared" si="38"/>
        <v>41.114665996986439</v>
      </c>
    </row>
    <row r="174" spans="1:9" ht="15" customHeight="1" x14ac:dyDescent="0.25">
      <c r="A174" s="150">
        <v>3121</v>
      </c>
      <c r="B174" s="151"/>
      <c r="C174" s="145"/>
      <c r="D174" s="145" t="s">
        <v>122</v>
      </c>
      <c r="E174" s="146">
        <v>14213.24</v>
      </c>
      <c r="F174" s="109">
        <v>131400</v>
      </c>
      <c r="G174" s="109">
        <v>16371.86</v>
      </c>
      <c r="H174" s="96">
        <f t="shared" si="37"/>
        <v>115.18738866015067</v>
      </c>
      <c r="I174" s="173">
        <f t="shared" si="38"/>
        <v>12.459558599695587</v>
      </c>
    </row>
    <row r="175" spans="1:9" s="27" customFormat="1" ht="15" customHeight="1" x14ac:dyDescent="0.25">
      <c r="A175" s="138">
        <v>313</v>
      </c>
      <c r="B175" s="139"/>
      <c r="C175" s="140"/>
      <c r="D175" s="140" t="s">
        <v>127</v>
      </c>
      <c r="E175" s="141">
        <v>58880.25</v>
      </c>
      <c r="F175" s="100">
        <v>131400</v>
      </c>
      <c r="G175" s="100">
        <v>66584.52</v>
      </c>
      <c r="H175" s="107">
        <f t="shared" si="37"/>
        <v>113.08464213382248</v>
      </c>
      <c r="I175" s="204">
        <f t="shared" si="38"/>
        <v>50.673150684931514</v>
      </c>
    </row>
    <row r="176" spans="1:9" ht="15" customHeight="1" x14ac:dyDescent="0.25">
      <c r="A176" s="150">
        <v>3132</v>
      </c>
      <c r="B176" s="151"/>
      <c r="C176" s="145"/>
      <c r="D176" s="145" t="s">
        <v>177</v>
      </c>
      <c r="E176" s="146">
        <v>58880.25</v>
      </c>
      <c r="F176" s="109">
        <v>131400</v>
      </c>
      <c r="G176" s="109">
        <v>66584.52</v>
      </c>
      <c r="H176" s="96">
        <f t="shared" si="37"/>
        <v>113.08464213382248</v>
      </c>
      <c r="I176" s="173">
        <f t="shared" si="38"/>
        <v>50.673150684931514</v>
      </c>
    </row>
    <row r="177" spans="1:9" s="28" customFormat="1" ht="15" customHeight="1" x14ac:dyDescent="0.25">
      <c r="A177" s="131">
        <v>32</v>
      </c>
      <c r="B177" s="132"/>
      <c r="C177" s="133"/>
      <c r="D177" s="133" t="s">
        <v>30</v>
      </c>
      <c r="E177" s="134">
        <f>E178+E182+E186+E189</f>
        <v>23001.170000000002</v>
      </c>
      <c r="F177" s="134">
        <f t="shared" ref="F177:G177" si="43">F178+F182+F186+F189</f>
        <v>57600</v>
      </c>
      <c r="G177" s="134">
        <f t="shared" si="43"/>
        <v>52091.669999999991</v>
      </c>
      <c r="H177" s="96">
        <f t="shared" si="37"/>
        <v>226.47400110516111</v>
      </c>
      <c r="I177" s="173">
        <f t="shared" si="38"/>
        <v>90.436927083333316</v>
      </c>
    </row>
    <row r="178" spans="1:9" s="27" customFormat="1" ht="15" customHeight="1" x14ac:dyDescent="0.25">
      <c r="A178" s="138">
        <v>321</v>
      </c>
      <c r="B178" s="139"/>
      <c r="C178" s="140"/>
      <c r="D178" s="140" t="s">
        <v>129</v>
      </c>
      <c r="E178" s="141">
        <f>E179+E180+E181</f>
        <v>19902.68</v>
      </c>
      <c r="F178" s="141">
        <f t="shared" ref="F178:G178" si="44">F179+F180+F181</f>
        <v>53090</v>
      </c>
      <c r="G178" s="141">
        <f t="shared" si="44"/>
        <v>24454.03</v>
      </c>
      <c r="H178" s="107">
        <f t="shared" si="37"/>
        <v>122.86802581360901</v>
      </c>
      <c r="I178" s="204">
        <f t="shared" si="38"/>
        <v>46.06146166886419</v>
      </c>
    </row>
    <row r="179" spans="1:9" ht="15" customHeight="1" x14ac:dyDescent="0.25">
      <c r="A179" s="150">
        <v>3211</v>
      </c>
      <c r="B179" s="151"/>
      <c r="C179" s="145"/>
      <c r="D179" s="145" t="s">
        <v>130</v>
      </c>
      <c r="E179" s="146">
        <v>201.74</v>
      </c>
      <c r="F179" s="109">
        <v>0</v>
      </c>
      <c r="G179" s="109">
        <v>267.5</v>
      </c>
      <c r="H179" s="96">
        <f t="shared" si="37"/>
        <v>132.59641122236542</v>
      </c>
      <c r="I179" s="173" t="e">
        <f t="shared" si="38"/>
        <v>#DIV/0!</v>
      </c>
    </row>
    <row r="180" spans="1:9" ht="15" customHeight="1" x14ac:dyDescent="0.25">
      <c r="A180" s="150">
        <v>3212</v>
      </c>
      <c r="B180" s="151"/>
      <c r="C180" s="145"/>
      <c r="D180" s="145" t="s">
        <v>172</v>
      </c>
      <c r="E180" s="146">
        <v>19700.939999999999</v>
      </c>
      <c r="F180" s="109">
        <v>53090</v>
      </c>
      <c r="G180" s="109">
        <v>24186.53</v>
      </c>
      <c r="H180" s="96">
        <f t="shared" si="37"/>
        <v>122.76840597453726</v>
      </c>
      <c r="I180" s="173">
        <f t="shared" si="38"/>
        <v>45.557600301375025</v>
      </c>
    </row>
    <row r="181" spans="1:9" ht="15" customHeight="1" x14ac:dyDescent="0.25">
      <c r="A181" s="150">
        <v>3213</v>
      </c>
      <c r="B181" s="151"/>
      <c r="C181" s="145"/>
      <c r="D181" s="145" t="s">
        <v>215</v>
      </c>
      <c r="E181" s="146">
        <v>0</v>
      </c>
      <c r="F181" s="109">
        <v>0</v>
      </c>
      <c r="G181" s="109">
        <v>0</v>
      </c>
      <c r="H181" s="96" t="e">
        <f t="shared" si="37"/>
        <v>#DIV/0!</v>
      </c>
      <c r="I181" s="173" t="e">
        <f t="shared" si="38"/>
        <v>#DIV/0!</v>
      </c>
    </row>
    <row r="182" spans="1:9" s="27" customFormat="1" ht="15" customHeight="1" x14ac:dyDescent="0.25">
      <c r="A182" s="138">
        <v>322</v>
      </c>
      <c r="B182" s="139"/>
      <c r="C182" s="140"/>
      <c r="D182" s="140" t="s">
        <v>164</v>
      </c>
      <c r="E182" s="141">
        <v>0</v>
      </c>
      <c r="F182" s="100">
        <v>0</v>
      </c>
      <c r="G182" s="100">
        <v>25782.12</v>
      </c>
      <c r="H182" s="107" t="e">
        <f t="shared" si="37"/>
        <v>#DIV/0!</v>
      </c>
      <c r="I182" s="204" t="e">
        <f t="shared" si="38"/>
        <v>#DIV/0!</v>
      </c>
    </row>
    <row r="183" spans="1:9" ht="15" customHeight="1" x14ac:dyDescent="0.25">
      <c r="A183" s="150">
        <v>3221</v>
      </c>
      <c r="B183" s="151"/>
      <c r="C183" s="145"/>
      <c r="D183" s="145" t="s">
        <v>165</v>
      </c>
      <c r="E183" s="146">
        <v>0</v>
      </c>
      <c r="F183" s="109">
        <v>0</v>
      </c>
      <c r="G183" s="109">
        <v>109.74</v>
      </c>
      <c r="H183" s="96" t="e">
        <f t="shared" si="37"/>
        <v>#DIV/0!</v>
      </c>
      <c r="I183" s="173" t="e">
        <f t="shared" si="38"/>
        <v>#DIV/0!</v>
      </c>
    </row>
    <row r="184" spans="1:9" ht="15" customHeight="1" x14ac:dyDescent="0.25">
      <c r="A184" s="213">
        <v>3223</v>
      </c>
      <c r="B184" s="151"/>
      <c r="C184" s="145"/>
      <c r="D184" s="145" t="s">
        <v>276</v>
      </c>
      <c r="E184" s="146"/>
      <c r="F184" s="161">
        <v>0</v>
      </c>
      <c r="G184" s="161">
        <v>163.72</v>
      </c>
      <c r="H184" s="96"/>
      <c r="I184" s="173" t="e">
        <f t="shared" si="38"/>
        <v>#DIV/0!</v>
      </c>
    </row>
    <row r="185" spans="1:9" ht="15" customHeight="1" x14ac:dyDescent="0.25">
      <c r="A185" s="150">
        <v>3222</v>
      </c>
      <c r="B185" s="151"/>
      <c r="C185" s="145"/>
      <c r="D185" s="145" t="s">
        <v>214</v>
      </c>
      <c r="E185" s="146">
        <v>0</v>
      </c>
      <c r="F185" s="161">
        <v>0</v>
      </c>
      <c r="G185" s="161">
        <v>25508.66</v>
      </c>
      <c r="H185" s="96" t="e">
        <f t="shared" si="37"/>
        <v>#DIV/0!</v>
      </c>
      <c r="I185" s="173" t="e">
        <f t="shared" si="38"/>
        <v>#DIV/0!</v>
      </c>
    </row>
    <row r="186" spans="1:9" s="27" customFormat="1" ht="15" customHeight="1" x14ac:dyDescent="0.25">
      <c r="A186" s="138">
        <v>323</v>
      </c>
      <c r="B186" s="139"/>
      <c r="C186" s="140"/>
      <c r="D186" s="140" t="s">
        <v>140</v>
      </c>
      <c r="E186" s="141">
        <f>E187+E188</f>
        <v>889.24</v>
      </c>
      <c r="F186" s="141">
        <f t="shared" ref="F186" si="45">F187+F188</f>
        <v>930</v>
      </c>
      <c r="G186" s="141">
        <v>0</v>
      </c>
      <c r="H186" s="107">
        <f t="shared" si="37"/>
        <v>0</v>
      </c>
      <c r="I186" s="204">
        <f t="shared" si="38"/>
        <v>0</v>
      </c>
    </row>
    <row r="187" spans="1:9" ht="15" customHeight="1" x14ac:dyDescent="0.25">
      <c r="A187" s="150">
        <v>3231</v>
      </c>
      <c r="B187" s="151"/>
      <c r="C187" s="145"/>
      <c r="D187" s="145" t="s">
        <v>136</v>
      </c>
      <c r="E187" s="146">
        <v>0</v>
      </c>
      <c r="F187" s="109">
        <v>0</v>
      </c>
      <c r="G187" s="109">
        <v>0</v>
      </c>
      <c r="H187" s="96" t="e">
        <f t="shared" si="37"/>
        <v>#DIV/0!</v>
      </c>
      <c r="I187" s="173" t="e">
        <f t="shared" si="38"/>
        <v>#DIV/0!</v>
      </c>
    </row>
    <row r="188" spans="1:9" ht="15" customHeight="1" x14ac:dyDescent="0.25">
      <c r="A188" s="150">
        <v>3236</v>
      </c>
      <c r="B188" s="151"/>
      <c r="C188" s="145"/>
      <c r="D188" s="145" t="s">
        <v>169</v>
      </c>
      <c r="E188" s="146">
        <v>889.24</v>
      </c>
      <c r="F188" s="109">
        <v>930</v>
      </c>
      <c r="G188" s="109">
        <v>0</v>
      </c>
      <c r="H188" s="96">
        <f t="shared" si="37"/>
        <v>0</v>
      </c>
      <c r="I188" s="173">
        <f t="shared" si="38"/>
        <v>0</v>
      </c>
    </row>
    <row r="189" spans="1:9" s="27" customFormat="1" ht="15" customHeight="1" x14ac:dyDescent="0.25">
      <c r="A189" s="138">
        <v>329</v>
      </c>
      <c r="B189" s="139"/>
      <c r="C189" s="140"/>
      <c r="D189" s="140" t="s">
        <v>170</v>
      </c>
      <c r="E189" s="141">
        <f>E190+E191</f>
        <v>2209.25</v>
      </c>
      <c r="F189" s="141">
        <f t="shared" ref="F189:G189" si="46">F190+F191</f>
        <v>3580</v>
      </c>
      <c r="G189" s="141">
        <f t="shared" si="46"/>
        <v>1855.52</v>
      </c>
      <c r="H189" s="107">
        <f t="shared" si="37"/>
        <v>83.988683942514427</v>
      </c>
      <c r="I189" s="204">
        <f t="shared" si="38"/>
        <v>51.830167597765367</v>
      </c>
    </row>
    <row r="190" spans="1:9" ht="15" customHeight="1" x14ac:dyDescent="0.25">
      <c r="A190" s="150">
        <v>3295</v>
      </c>
      <c r="B190" s="151"/>
      <c r="C190" s="145"/>
      <c r="D190" s="145" t="s">
        <v>152</v>
      </c>
      <c r="E190" s="146">
        <v>2133.52</v>
      </c>
      <c r="F190" s="109">
        <v>3580</v>
      </c>
      <c r="G190" s="109">
        <v>1648.86</v>
      </c>
      <c r="H190" s="96">
        <f t="shared" si="37"/>
        <v>77.283550189358436</v>
      </c>
      <c r="I190" s="173">
        <f t="shared" si="38"/>
        <v>46.05754189944134</v>
      </c>
    </row>
    <row r="191" spans="1:9" ht="15" customHeight="1" x14ac:dyDescent="0.25">
      <c r="A191" s="150">
        <v>3296</v>
      </c>
      <c r="B191" s="151"/>
      <c r="C191" s="145"/>
      <c r="D191" s="145" t="s">
        <v>296</v>
      </c>
      <c r="E191" s="146">
        <v>75.73</v>
      </c>
      <c r="F191" s="109">
        <v>0</v>
      </c>
      <c r="G191" s="109">
        <v>206.66</v>
      </c>
      <c r="H191" s="96">
        <f t="shared" si="37"/>
        <v>272.89053215370393</v>
      </c>
      <c r="I191" s="173" t="e">
        <f t="shared" si="38"/>
        <v>#DIV/0!</v>
      </c>
    </row>
    <row r="192" spans="1:9" s="28" customFormat="1" ht="15" customHeight="1" x14ac:dyDescent="0.25">
      <c r="A192" s="131">
        <v>37</v>
      </c>
      <c r="B192" s="132"/>
      <c r="C192" s="133"/>
      <c r="D192" s="133" t="s">
        <v>95</v>
      </c>
      <c r="E192" s="134">
        <v>107.7</v>
      </c>
      <c r="F192" s="96">
        <v>19910</v>
      </c>
      <c r="G192" s="96">
        <v>195.36</v>
      </c>
      <c r="H192" s="96">
        <f t="shared" si="37"/>
        <v>181.39275766016715</v>
      </c>
      <c r="I192" s="173">
        <f t="shared" si="38"/>
        <v>0.98121546961325978</v>
      </c>
    </row>
    <row r="193" spans="1:9" s="27" customFormat="1" ht="15" customHeight="1" x14ac:dyDescent="0.25">
      <c r="A193" s="138">
        <v>372</v>
      </c>
      <c r="B193" s="139"/>
      <c r="C193" s="140"/>
      <c r="D193" s="140" t="s">
        <v>178</v>
      </c>
      <c r="E193" s="141">
        <v>0</v>
      </c>
      <c r="F193" s="100">
        <v>19910</v>
      </c>
      <c r="G193" s="100">
        <v>195.36</v>
      </c>
      <c r="H193" s="107" t="e">
        <f t="shared" si="37"/>
        <v>#DIV/0!</v>
      </c>
      <c r="I193" s="204">
        <f t="shared" si="38"/>
        <v>0.98121546961325978</v>
      </c>
    </row>
    <row r="194" spans="1:9" ht="15" customHeight="1" x14ac:dyDescent="0.25">
      <c r="A194" s="150">
        <v>3722</v>
      </c>
      <c r="B194" s="151"/>
      <c r="C194" s="145"/>
      <c r="D194" s="145" t="s">
        <v>179</v>
      </c>
      <c r="E194" s="146">
        <v>107.7</v>
      </c>
      <c r="F194" s="109">
        <v>19910</v>
      </c>
      <c r="G194" s="109">
        <v>195.36</v>
      </c>
      <c r="H194" s="96">
        <f t="shared" si="37"/>
        <v>181.39275766016715</v>
      </c>
      <c r="I194" s="173">
        <f t="shared" si="38"/>
        <v>0.98121546961325978</v>
      </c>
    </row>
    <row r="195" spans="1:9" s="28" customFormat="1" ht="15" customHeight="1" x14ac:dyDescent="0.25">
      <c r="A195" s="131">
        <v>38</v>
      </c>
      <c r="B195" s="132"/>
      <c r="C195" s="133"/>
      <c r="D195" s="133" t="s">
        <v>195</v>
      </c>
      <c r="E195" s="134">
        <v>0</v>
      </c>
      <c r="F195" s="134">
        <f t="shared" ref="F195:G195" si="47">F196</f>
        <v>0</v>
      </c>
      <c r="G195" s="134">
        <f t="shared" si="47"/>
        <v>665.15</v>
      </c>
      <c r="H195" s="96" t="e">
        <f t="shared" si="37"/>
        <v>#DIV/0!</v>
      </c>
      <c r="I195" s="173" t="e">
        <f t="shared" si="38"/>
        <v>#DIV/0!</v>
      </c>
    </row>
    <row r="196" spans="1:9" s="27" customFormat="1" ht="15" customHeight="1" x14ac:dyDescent="0.25">
      <c r="A196" s="138">
        <v>381</v>
      </c>
      <c r="B196" s="139"/>
      <c r="C196" s="140"/>
      <c r="D196" s="140" t="s">
        <v>113</v>
      </c>
      <c r="E196" s="141">
        <v>0</v>
      </c>
      <c r="F196" s="141">
        <f t="shared" ref="F196" si="48">F198</f>
        <v>0</v>
      </c>
      <c r="G196" s="141">
        <v>665.15</v>
      </c>
      <c r="H196" s="107" t="e">
        <f t="shared" si="37"/>
        <v>#DIV/0!</v>
      </c>
      <c r="I196" s="204" t="e">
        <f t="shared" si="38"/>
        <v>#DIV/0!</v>
      </c>
    </row>
    <row r="197" spans="1:9" s="27" customFormat="1" ht="15" customHeight="1" x14ac:dyDescent="0.25">
      <c r="A197" s="138">
        <v>3812</v>
      </c>
      <c r="B197" s="139"/>
      <c r="C197" s="140"/>
      <c r="D197" s="140" t="s">
        <v>294</v>
      </c>
      <c r="E197" s="141">
        <v>0</v>
      </c>
      <c r="F197" s="141">
        <v>0</v>
      </c>
      <c r="G197" s="141">
        <v>665.15</v>
      </c>
      <c r="H197" s="107"/>
      <c r="I197" s="204"/>
    </row>
    <row r="198" spans="1:9" ht="15" customHeight="1" x14ac:dyDescent="0.25">
      <c r="A198" s="150">
        <v>3433</v>
      </c>
      <c r="B198" s="151"/>
      <c r="C198" s="145"/>
      <c r="D198" s="145" t="s">
        <v>295</v>
      </c>
      <c r="E198" s="146">
        <v>142.07</v>
      </c>
      <c r="F198" s="109">
        <v>0</v>
      </c>
      <c r="G198" s="109">
        <v>0</v>
      </c>
      <c r="H198" s="96">
        <f t="shared" si="37"/>
        <v>0</v>
      </c>
      <c r="I198" s="173" t="e">
        <f t="shared" si="38"/>
        <v>#DIV/0!</v>
      </c>
    </row>
    <row r="199" spans="1:9" s="29" customFormat="1" ht="15" customHeight="1" x14ac:dyDescent="0.25">
      <c r="A199" s="174">
        <v>4</v>
      </c>
      <c r="B199" s="135"/>
      <c r="C199" s="136"/>
      <c r="D199" s="136" t="s">
        <v>91</v>
      </c>
      <c r="E199" s="137">
        <v>0</v>
      </c>
      <c r="F199" s="107">
        <v>3980</v>
      </c>
      <c r="G199" s="107">
        <v>0</v>
      </c>
      <c r="H199" s="96" t="e">
        <f t="shared" si="37"/>
        <v>#DIV/0!</v>
      </c>
      <c r="I199" s="173">
        <f t="shared" si="38"/>
        <v>0</v>
      </c>
    </row>
    <row r="200" spans="1:9" s="28" customFormat="1" ht="15" customHeight="1" x14ac:dyDescent="0.25">
      <c r="A200" s="131">
        <v>42</v>
      </c>
      <c r="B200" s="132"/>
      <c r="C200" s="133"/>
      <c r="D200" s="133" t="s">
        <v>92</v>
      </c>
      <c r="E200" s="134">
        <v>0</v>
      </c>
      <c r="F200" s="96">
        <v>3980</v>
      </c>
      <c r="G200" s="96">
        <v>0</v>
      </c>
      <c r="H200" s="96" t="e">
        <f t="shared" si="37"/>
        <v>#DIV/0!</v>
      </c>
      <c r="I200" s="173">
        <f t="shared" si="38"/>
        <v>0</v>
      </c>
    </row>
    <row r="201" spans="1:9" s="27" customFormat="1" ht="15" customHeight="1" x14ac:dyDescent="0.25">
      <c r="A201" s="138">
        <v>424</v>
      </c>
      <c r="B201" s="139"/>
      <c r="C201" s="140"/>
      <c r="D201" s="140" t="s">
        <v>163</v>
      </c>
      <c r="E201" s="141">
        <v>0</v>
      </c>
      <c r="F201" s="100">
        <v>3980</v>
      </c>
      <c r="G201" s="100">
        <v>0</v>
      </c>
      <c r="H201" s="107" t="e">
        <f t="shared" si="37"/>
        <v>#DIV/0!</v>
      </c>
      <c r="I201" s="204">
        <f t="shared" si="38"/>
        <v>0</v>
      </c>
    </row>
    <row r="202" spans="1:9" ht="15" customHeight="1" x14ac:dyDescent="0.25">
      <c r="A202" s="150">
        <v>4241</v>
      </c>
      <c r="B202" s="151"/>
      <c r="C202" s="145"/>
      <c r="D202" s="145" t="s">
        <v>163</v>
      </c>
      <c r="E202" s="146">
        <v>0</v>
      </c>
      <c r="F202" s="109">
        <v>3980</v>
      </c>
      <c r="G202" s="109">
        <v>0</v>
      </c>
      <c r="H202" s="96" t="e">
        <f t="shared" si="37"/>
        <v>#DIV/0!</v>
      </c>
      <c r="I202" s="173">
        <f t="shared" si="38"/>
        <v>0</v>
      </c>
    </row>
    <row r="203" spans="1:9" s="29" customFormat="1" ht="15" customHeight="1" x14ac:dyDescent="0.25">
      <c r="A203" s="269" t="s">
        <v>73</v>
      </c>
      <c r="B203" s="270"/>
      <c r="C203" s="271"/>
      <c r="D203" s="136" t="s">
        <v>275</v>
      </c>
      <c r="E203" s="137">
        <v>11291.66</v>
      </c>
      <c r="F203" s="107">
        <v>74060</v>
      </c>
      <c r="G203" s="107">
        <v>12741.36</v>
      </c>
      <c r="H203" s="96">
        <f t="shared" si="37"/>
        <v>112.83867916674785</v>
      </c>
      <c r="I203" s="173">
        <f t="shared" si="38"/>
        <v>17.204104779908182</v>
      </c>
    </row>
    <row r="204" spans="1:9" s="29" customFormat="1" ht="15" customHeight="1" x14ac:dyDescent="0.25">
      <c r="A204" s="174">
        <v>3</v>
      </c>
      <c r="B204" s="135"/>
      <c r="C204" s="136"/>
      <c r="D204" s="136" t="s">
        <v>18</v>
      </c>
      <c r="E204" s="137">
        <f>E205+E212</f>
        <v>8098.3600000000006</v>
      </c>
      <c r="F204" s="137">
        <f t="shared" ref="F204:G204" si="49">F205+F212</f>
        <v>67420</v>
      </c>
      <c r="G204" s="137">
        <f t="shared" si="49"/>
        <v>12741.359999999999</v>
      </c>
      <c r="H204" s="96">
        <f t="shared" si="37"/>
        <v>157.33259573543285</v>
      </c>
      <c r="I204" s="173">
        <f t="shared" si="38"/>
        <v>18.898487095817263</v>
      </c>
    </row>
    <row r="205" spans="1:9" s="28" customFormat="1" ht="15" customHeight="1" x14ac:dyDescent="0.25">
      <c r="A205" s="131">
        <v>31</v>
      </c>
      <c r="B205" s="132"/>
      <c r="C205" s="133"/>
      <c r="D205" s="133" t="s">
        <v>19</v>
      </c>
      <c r="E205" s="134">
        <v>6014.42</v>
      </c>
      <c r="F205" s="134">
        <f t="shared" ref="F205:G205" si="50">F206+F208+F210</f>
        <v>26570</v>
      </c>
      <c r="G205" s="134">
        <f t="shared" si="50"/>
        <v>12009.419999999998</v>
      </c>
      <c r="H205" s="96">
        <f t="shared" si="37"/>
        <v>199.67710934720219</v>
      </c>
      <c r="I205" s="173">
        <f t="shared" si="38"/>
        <v>45.199171998494535</v>
      </c>
    </row>
    <row r="206" spans="1:9" ht="15" customHeight="1" x14ac:dyDescent="0.25">
      <c r="A206" s="150">
        <v>311</v>
      </c>
      <c r="B206" s="151"/>
      <c r="C206" s="145"/>
      <c r="D206" s="145" t="s">
        <v>118</v>
      </c>
      <c r="E206" s="146">
        <v>4937.01</v>
      </c>
      <c r="F206" s="109">
        <v>21900</v>
      </c>
      <c r="G206" s="109">
        <v>10529.13</v>
      </c>
      <c r="H206" s="96">
        <f t="shared" si="37"/>
        <v>213.26936749165992</v>
      </c>
      <c r="I206" s="173">
        <f t="shared" si="38"/>
        <v>48.078219178082186</v>
      </c>
    </row>
    <row r="207" spans="1:9" ht="15" customHeight="1" x14ac:dyDescent="0.25">
      <c r="A207" s="150">
        <v>3111</v>
      </c>
      <c r="B207" s="151"/>
      <c r="C207" s="145"/>
      <c r="D207" s="145" t="s">
        <v>119</v>
      </c>
      <c r="E207" s="146">
        <v>0</v>
      </c>
      <c r="F207" s="109">
        <v>21900</v>
      </c>
      <c r="G207" s="109">
        <v>10529.13</v>
      </c>
      <c r="H207" s="96" t="e">
        <f t="shared" si="37"/>
        <v>#DIV/0!</v>
      </c>
      <c r="I207" s="173">
        <f t="shared" si="38"/>
        <v>48.078219178082186</v>
      </c>
    </row>
    <row r="208" spans="1:9" s="27" customFormat="1" ht="15" customHeight="1" x14ac:dyDescent="0.25">
      <c r="A208" s="138">
        <v>312</v>
      </c>
      <c r="B208" s="139"/>
      <c r="C208" s="140"/>
      <c r="D208" s="140" t="s">
        <v>122</v>
      </c>
      <c r="E208" s="141">
        <v>0</v>
      </c>
      <c r="F208" s="100">
        <v>1060</v>
      </c>
      <c r="G208" s="100">
        <v>0</v>
      </c>
      <c r="H208" s="107" t="e">
        <f t="shared" si="37"/>
        <v>#DIV/0!</v>
      </c>
      <c r="I208" s="204">
        <f t="shared" si="38"/>
        <v>0</v>
      </c>
    </row>
    <row r="209" spans="1:9" ht="15" customHeight="1" x14ac:dyDescent="0.25">
      <c r="A209" s="150">
        <v>3121</v>
      </c>
      <c r="B209" s="151"/>
      <c r="C209" s="145"/>
      <c r="D209" s="145" t="s">
        <v>122</v>
      </c>
      <c r="E209" s="146">
        <v>0</v>
      </c>
      <c r="F209" s="109">
        <v>1060</v>
      </c>
      <c r="G209" s="109">
        <v>0</v>
      </c>
      <c r="H209" s="96" t="e">
        <f t="shared" si="37"/>
        <v>#DIV/0!</v>
      </c>
      <c r="I209" s="173">
        <f t="shared" si="38"/>
        <v>0</v>
      </c>
    </row>
    <row r="210" spans="1:9" s="27" customFormat="1" ht="15" customHeight="1" x14ac:dyDescent="0.25">
      <c r="A210" s="138">
        <v>313</v>
      </c>
      <c r="B210" s="139"/>
      <c r="C210" s="140"/>
      <c r="D210" s="140" t="s">
        <v>127</v>
      </c>
      <c r="E210" s="141">
        <v>0</v>
      </c>
      <c r="F210" s="100">
        <v>3610</v>
      </c>
      <c r="G210" s="100">
        <v>1480.29</v>
      </c>
      <c r="H210" s="107" t="e">
        <f t="shared" si="37"/>
        <v>#DIV/0!</v>
      </c>
      <c r="I210" s="204">
        <f t="shared" si="38"/>
        <v>41.005263157894731</v>
      </c>
    </row>
    <row r="211" spans="1:9" ht="15" customHeight="1" x14ac:dyDescent="0.25">
      <c r="A211" s="150">
        <v>3132</v>
      </c>
      <c r="B211" s="151"/>
      <c r="C211" s="145"/>
      <c r="D211" s="145" t="s">
        <v>177</v>
      </c>
      <c r="E211" s="146">
        <v>1077.4000000000001</v>
      </c>
      <c r="F211" s="109">
        <v>3610</v>
      </c>
      <c r="G211" s="109">
        <v>1480.29</v>
      </c>
      <c r="H211" s="96">
        <f t="shared" si="37"/>
        <v>137.39465379617596</v>
      </c>
      <c r="I211" s="173">
        <f t="shared" si="38"/>
        <v>41.005263157894731</v>
      </c>
    </row>
    <row r="212" spans="1:9" s="28" customFormat="1" ht="15" customHeight="1" x14ac:dyDescent="0.25">
      <c r="A212" s="131">
        <v>32</v>
      </c>
      <c r="B212" s="132"/>
      <c r="C212" s="133"/>
      <c r="D212" s="133" t="s">
        <v>30</v>
      </c>
      <c r="E212" s="134">
        <f>E213+E217</f>
        <v>2083.94</v>
      </c>
      <c r="F212" s="134">
        <v>40850</v>
      </c>
      <c r="G212" s="134">
        <f t="shared" ref="G212" si="51">G213+G217</f>
        <v>731.94</v>
      </c>
      <c r="H212" s="96">
        <f t="shared" si="37"/>
        <v>35.122892213787352</v>
      </c>
      <c r="I212" s="173">
        <f t="shared" si="38"/>
        <v>1.7917747858017137</v>
      </c>
    </row>
    <row r="213" spans="1:9" s="27" customFormat="1" ht="15" customHeight="1" x14ac:dyDescent="0.25">
      <c r="A213" s="138">
        <v>321</v>
      </c>
      <c r="B213" s="139"/>
      <c r="C213" s="140"/>
      <c r="D213" s="140" t="s">
        <v>129</v>
      </c>
      <c r="E213" s="141">
        <v>506.36</v>
      </c>
      <c r="F213" s="100">
        <v>1000</v>
      </c>
      <c r="G213" s="100">
        <v>731.94</v>
      </c>
      <c r="H213" s="107">
        <f t="shared" si="37"/>
        <v>144.54933249071806</v>
      </c>
      <c r="I213" s="204">
        <f t="shared" si="38"/>
        <v>73.194000000000003</v>
      </c>
    </row>
    <row r="214" spans="1:9" s="27" customFormat="1" ht="15" customHeight="1" x14ac:dyDescent="0.25">
      <c r="A214" s="138">
        <v>3212</v>
      </c>
      <c r="B214" s="139"/>
      <c r="C214" s="140"/>
      <c r="D214" s="140" t="s">
        <v>281</v>
      </c>
      <c r="E214" s="141">
        <v>506.36</v>
      </c>
      <c r="F214" s="100">
        <v>1000</v>
      </c>
      <c r="G214" s="100">
        <v>731.94</v>
      </c>
      <c r="H214" s="107"/>
      <c r="I214" s="204"/>
    </row>
    <row r="215" spans="1:9" s="27" customFormat="1" ht="15" customHeight="1" x14ac:dyDescent="0.25">
      <c r="A215" s="138">
        <v>3231</v>
      </c>
      <c r="B215" s="139"/>
      <c r="C215" s="140"/>
      <c r="D215" s="140" t="s">
        <v>312</v>
      </c>
      <c r="E215" s="141">
        <v>0</v>
      </c>
      <c r="F215" s="100">
        <v>1060</v>
      </c>
      <c r="G215" s="100">
        <v>0</v>
      </c>
      <c r="H215" s="107"/>
      <c r="I215" s="204"/>
    </row>
    <row r="216" spans="1:9" ht="15" customHeight="1" x14ac:dyDescent="0.25">
      <c r="A216" s="150">
        <v>3232</v>
      </c>
      <c r="B216" s="151"/>
      <c r="C216" s="145"/>
      <c r="D216" s="145" t="s">
        <v>313</v>
      </c>
      <c r="E216" s="146">
        <v>0</v>
      </c>
      <c r="F216" s="109">
        <v>26550</v>
      </c>
      <c r="G216" s="109">
        <v>0</v>
      </c>
      <c r="H216" s="96" t="e">
        <f t="shared" si="37"/>
        <v>#DIV/0!</v>
      </c>
      <c r="I216" s="173">
        <f t="shared" si="38"/>
        <v>0</v>
      </c>
    </row>
    <row r="217" spans="1:9" s="27" customFormat="1" ht="15" customHeight="1" x14ac:dyDescent="0.25">
      <c r="A217" s="138">
        <v>329</v>
      </c>
      <c r="B217" s="139"/>
      <c r="C217" s="140"/>
      <c r="D217" s="140" t="s">
        <v>292</v>
      </c>
      <c r="E217" s="141">
        <v>1577.58</v>
      </c>
      <c r="F217" s="100">
        <v>12240</v>
      </c>
      <c r="G217" s="100">
        <v>0</v>
      </c>
      <c r="H217" s="107">
        <f t="shared" si="37"/>
        <v>0</v>
      </c>
      <c r="I217" s="204">
        <f t="shared" si="38"/>
        <v>0</v>
      </c>
    </row>
    <row r="218" spans="1:9" ht="15" customHeight="1" x14ac:dyDescent="0.25">
      <c r="A218" s="150">
        <v>4227</v>
      </c>
      <c r="B218" s="151"/>
      <c r="C218" s="145"/>
      <c r="D218" s="145" t="s">
        <v>293</v>
      </c>
      <c r="E218" s="146">
        <v>3193.31</v>
      </c>
      <c r="F218" s="109">
        <v>6640</v>
      </c>
      <c r="G218" s="109">
        <v>0</v>
      </c>
      <c r="H218" s="96">
        <f t="shared" si="37"/>
        <v>0</v>
      </c>
      <c r="I218" s="173">
        <f t="shared" si="38"/>
        <v>0</v>
      </c>
    </row>
    <row r="219" spans="1:9" s="29" customFormat="1" x14ac:dyDescent="0.25">
      <c r="A219" s="269" t="s">
        <v>216</v>
      </c>
      <c r="B219" s="270"/>
      <c r="C219" s="271"/>
      <c r="D219" s="136" t="s">
        <v>123</v>
      </c>
      <c r="E219" s="137">
        <v>0</v>
      </c>
      <c r="F219" s="107">
        <v>15260</v>
      </c>
      <c r="G219" s="107">
        <v>0</v>
      </c>
      <c r="H219" s="96" t="e">
        <f t="shared" si="37"/>
        <v>#DIV/0!</v>
      </c>
      <c r="I219" s="173">
        <f t="shared" si="38"/>
        <v>0</v>
      </c>
    </row>
    <row r="220" spans="1:9" s="28" customFormat="1" x14ac:dyDescent="0.25">
      <c r="A220" s="263">
        <v>3</v>
      </c>
      <c r="B220" s="264"/>
      <c r="C220" s="265"/>
      <c r="D220" s="199" t="s">
        <v>318</v>
      </c>
      <c r="E220" s="200">
        <v>0</v>
      </c>
      <c r="F220" s="96">
        <v>9960</v>
      </c>
      <c r="G220" s="96">
        <v>0</v>
      </c>
      <c r="H220" s="96" t="e">
        <f t="shared" ref="H220:H224" si="52">G220/E220*100</f>
        <v>#DIV/0!</v>
      </c>
      <c r="I220" s="173">
        <f t="shared" ref="I220:I224" si="53">G220/F220*100</f>
        <v>0</v>
      </c>
    </row>
    <row r="221" spans="1:9" s="28" customFormat="1" x14ac:dyDescent="0.25">
      <c r="A221" s="217">
        <v>3232</v>
      </c>
      <c r="B221" s="218"/>
      <c r="C221" s="219"/>
      <c r="D221" s="199" t="s">
        <v>319</v>
      </c>
      <c r="E221" s="200">
        <v>0</v>
      </c>
      <c r="F221" s="96">
        <v>8230</v>
      </c>
      <c r="G221" s="96">
        <v>0</v>
      </c>
      <c r="H221" s="96"/>
      <c r="I221" s="173"/>
    </row>
    <row r="222" spans="1:9" s="28" customFormat="1" x14ac:dyDescent="0.25">
      <c r="A222" s="263">
        <v>3233</v>
      </c>
      <c r="B222" s="264"/>
      <c r="C222" s="265"/>
      <c r="D222" s="199" t="s">
        <v>320</v>
      </c>
      <c r="E222" s="200">
        <v>0</v>
      </c>
      <c r="F222" s="96">
        <v>800</v>
      </c>
      <c r="G222" s="96">
        <v>0</v>
      </c>
      <c r="H222" s="96" t="e">
        <f t="shared" si="52"/>
        <v>#DIV/0!</v>
      </c>
      <c r="I222" s="173">
        <f t="shared" si="53"/>
        <v>0</v>
      </c>
    </row>
    <row r="223" spans="1:9" s="27" customFormat="1" x14ac:dyDescent="0.25">
      <c r="A223" s="138">
        <v>3237</v>
      </c>
      <c r="B223" s="208"/>
      <c r="C223" s="209"/>
      <c r="D223" s="210" t="s">
        <v>321</v>
      </c>
      <c r="E223" s="211">
        <v>0</v>
      </c>
      <c r="F223" s="100">
        <v>930</v>
      </c>
      <c r="G223" s="100">
        <v>0</v>
      </c>
      <c r="H223" s="107" t="e">
        <f t="shared" si="52"/>
        <v>#DIV/0!</v>
      </c>
      <c r="I223" s="204">
        <f t="shared" si="53"/>
        <v>0</v>
      </c>
    </row>
    <row r="224" spans="1:9" x14ac:dyDescent="0.25">
      <c r="A224" s="266">
        <v>4221</v>
      </c>
      <c r="B224" s="267"/>
      <c r="C224" s="268"/>
      <c r="D224" s="163" t="s">
        <v>160</v>
      </c>
      <c r="E224" s="164">
        <v>0</v>
      </c>
      <c r="F224" s="109">
        <v>5300</v>
      </c>
      <c r="G224" s="109">
        <v>0</v>
      </c>
      <c r="H224" s="96" t="e">
        <f t="shared" si="52"/>
        <v>#DIV/0!</v>
      </c>
      <c r="I224" s="173">
        <f t="shared" si="53"/>
        <v>0</v>
      </c>
    </row>
    <row r="225" spans="2:7" x14ac:dyDescent="0.25">
      <c r="F225" s="162"/>
    </row>
    <row r="226" spans="2:7" x14ac:dyDescent="0.25">
      <c r="B226" t="s">
        <v>287</v>
      </c>
    </row>
    <row r="227" spans="2:7" x14ac:dyDescent="0.25">
      <c r="B227" t="s">
        <v>237</v>
      </c>
      <c r="G227" s="41" t="s">
        <v>286</v>
      </c>
    </row>
    <row r="228" spans="2:7" x14ac:dyDescent="0.25">
      <c r="B228" t="s">
        <v>285</v>
      </c>
      <c r="G228" s="41" t="s">
        <v>288</v>
      </c>
    </row>
  </sheetData>
  <mergeCells count="24">
    <mergeCell ref="A7:C7"/>
    <mergeCell ref="A9:C9"/>
    <mergeCell ref="A3:H3"/>
    <mergeCell ref="A5:C5"/>
    <mergeCell ref="A1:K1"/>
    <mergeCell ref="A10:C10"/>
    <mergeCell ref="A11:C11"/>
    <mergeCell ref="A12:C12"/>
    <mergeCell ref="A42:C42"/>
    <mergeCell ref="A49:C49"/>
    <mergeCell ref="A220:C220"/>
    <mergeCell ref="A222:C222"/>
    <mergeCell ref="A224:C224"/>
    <mergeCell ref="A50:C50"/>
    <mergeCell ref="A66:C66"/>
    <mergeCell ref="A72:C72"/>
    <mergeCell ref="A92:C92"/>
    <mergeCell ref="A219:C219"/>
    <mergeCell ref="A100:C100"/>
    <mergeCell ref="A101:C101"/>
    <mergeCell ref="A134:C134"/>
    <mergeCell ref="A166:C166"/>
    <mergeCell ref="A203:C203"/>
    <mergeCell ref="A113:C113"/>
  </mergeCells>
  <pageMargins left="0.7" right="0.7" top="0.75" bottom="0.75" header="0.3" footer="0.3"/>
  <pageSetup paperSize="9" scale="94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6</vt:i4>
      </vt:variant>
    </vt:vector>
  </HeadingPairs>
  <TitlesOfParts>
    <vt:vector size="6" baseType="lpstr">
      <vt:lpstr>SAŽETAK</vt:lpstr>
      <vt:lpstr>Izvršenje po ekonomskoj klas.</vt:lpstr>
      <vt:lpstr>Izvršenje po izvorima</vt:lpstr>
      <vt:lpstr>Izvršenje prema funkcijskoj kl</vt:lpstr>
      <vt:lpstr>Izvršenje Računa financiranja</vt:lpstr>
      <vt:lpstr>POSEBNI DIO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Korisnik</cp:lastModifiedBy>
  <cp:lastPrinted>2023-08-23T11:49:06Z</cp:lastPrinted>
  <dcterms:created xsi:type="dcterms:W3CDTF">2022-08-12T12:51:27Z</dcterms:created>
  <dcterms:modified xsi:type="dcterms:W3CDTF">2023-08-24T09:41:06Z</dcterms:modified>
</cp:coreProperties>
</file>