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8_{2801084A-761E-4F17-96E6-B216E9D41443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Izvršenje po ekonomskoj klas." sheetId="11" r:id="rId2"/>
    <sheet name="Izvršenje po izvorima" sheetId="3" r:id="rId3"/>
    <sheet name="Izvršenje prema funkcijskoj kl" sheetId="5" r:id="rId4"/>
    <sheet name="Izvršenje Računa financiranja" sheetId="6" r:id="rId5"/>
    <sheet name="POSEBNI DIO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I35" i="1"/>
  <c r="I32" i="1"/>
  <c r="J32" i="1"/>
  <c r="J31" i="1"/>
  <c r="I31" i="1"/>
  <c r="I26" i="1"/>
  <c r="J26" i="1"/>
  <c r="I27" i="1"/>
  <c r="J27" i="1"/>
  <c r="J25" i="1"/>
  <c r="I25" i="1"/>
  <c r="I16" i="1"/>
  <c r="J16" i="1"/>
  <c r="I17" i="1"/>
  <c r="J17" i="1"/>
  <c r="I18" i="1"/>
  <c r="J18" i="1"/>
  <c r="I19" i="1"/>
  <c r="J19" i="1"/>
  <c r="I20" i="1"/>
  <c r="J20" i="1"/>
  <c r="I21" i="1"/>
  <c r="J21" i="1"/>
  <c r="J15" i="1"/>
  <c r="I15" i="1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7" i="7"/>
  <c r="E11" i="5"/>
  <c r="E12" i="5"/>
  <c r="F12" i="5"/>
  <c r="E13" i="5"/>
  <c r="F13" i="5"/>
  <c r="E14" i="5"/>
  <c r="F14" i="5"/>
  <c r="E15" i="5"/>
  <c r="F15" i="5"/>
  <c r="F11" i="5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84" i="3"/>
  <c r="K84" i="3"/>
  <c r="J85" i="3"/>
  <c r="K85" i="3"/>
  <c r="J86" i="3"/>
  <c r="K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J114" i="3"/>
  <c r="K114" i="3"/>
  <c r="J115" i="3"/>
  <c r="K115" i="3"/>
  <c r="J116" i="3"/>
  <c r="K116" i="3"/>
  <c r="J117" i="3"/>
  <c r="K117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J128" i="3"/>
  <c r="K128" i="3"/>
  <c r="J129" i="3"/>
  <c r="K129" i="3"/>
  <c r="J130" i="3"/>
  <c r="K130" i="3"/>
  <c r="J131" i="3"/>
  <c r="K131" i="3"/>
  <c r="J132" i="3"/>
  <c r="K132" i="3"/>
  <c r="J133" i="3"/>
  <c r="K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J140" i="3"/>
  <c r="K140" i="3"/>
  <c r="J141" i="3"/>
  <c r="K141" i="3"/>
  <c r="J142" i="3"/>
  <c r="K142" i="3"/>
  <c r="J143" i="3"/>
  <c r="K143" i="3"/>
  <c r="J144" i="3"/>
  <c r="K144" i="3"/>
  <c r="J145" i="3"/>
  <c r="K145" i="3"/>
  <c r="J146" i="3"/>
  <c r="K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4" i="3"/>
  <c r="K154" i="3"/>
  <c r="J155" i="3"/>
  <c r="K155" i="3"/>
  <c r="J156" i="3"/>
  <c r="K156" i="3"/>
  <c r="J157" i="3"/>
  <c r="K157" i="3"/>
  <c r="J158" i="3"/>
  <c r="K158" i="3"/>
  <c r="J159" i="3"/>
  <c r="K159" i="3"/>
  <c r="J160" i="3"/>
  <c r="K160" i="3"/>
  <c r="J161" i="3"/>
  <c r="K161" i="3"/>
  <c r="J162" i="3"/>
  <c r="K162" i="3"/>
  <c r="J163" i="3"/>
  <c r="K163" i="3"/>
  <c r="J164" i="3"/>
  <c r="K164" i="3"/>
  <c r="J165" i="3"/>
  <c r="K165" i="3"/>
  <c r="J166" i="3"/>
  <c r="K166" i="3"/>
  <c r="J167" i="3"/>
  <c r="K167" i="3"/>
  <c r="J168" i="3"/>
  <c r="K168" i="3"/>
  <c r="J169" i="3"/>
  <c r="K169" i="3"/>
  <c r="J170" i="3"/>
  <c r="K170" i="3"/>
  <c r="J171" i="3"/>
  <c r="K171" i="3"/>
  <c r="J172" i="3"/>
  <c r="K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79" i="3"/>
  <c r="K179" i="3"/>
  <c r="J180" i="3"/>
  <c r="K180" i="3"/>
  <c r="J181" i="3"/>
  <c r="K181" i="3"/>
  <c r="J182" i="3"/>
  <c r="K182" i="3"/>
  <c r="J183" i="3"/>
  <c r="K183" i="3"/>
  <c r="J184" i="3"/>
  <c r="K184" i="3"/>
  <c r="J185" i="3"/>
  <c r="K185" i="3"/>
  <c r="J186" i="3"/>
  <c r="K186" i="3"/>
  <c r="J187" i="3"/>
  <c r="K187" i="3"/>
  <c r="J188" i="3"/>
  <c r="K188" i="3"/>
  <c r="J189" i="3"/>
  <c r="K189" i="3"/>
  <c r="J190" i="3"/>
  <c r="K190" i="3"/>
  <c r="J191" i="3"/>
  <c r="K191" i="3"/>
  <c r="J192" i="3"/>
  <c r="K192" i="3"/>
  <c r="J193" i="3"/>
  <c r="K193" i="3"/>
  <c r="J194" i="3"/>
  <c r="K194" i="3"/>
  <c r="J195" i="3"/>
  <c r="K195" i="3"/>
  <c r="J196" i="3"/>
  <c r="K196" i="3"/>
  <c r="J197" i="3"/>
  <c r="K197" i="3"/>
  <c r="J198" i="3"/>
  <c r="K198" i="3"/>
  <c r="J199" i="3"/>
  <c r="K199" i="3"/>
  <c r="J200" i="3"/>
  <c r="K200" i="3"/>
  <c r="J201" i="3"/>
  <c r="K201" i="3"/>
  <c r="J202" i="3"/>
  <c r="K202" i="3"/>
  <c r="J203" i="3"/>
  <c r="K203" i="3"/>
  <c r="J204" i="3"/>
  <c r="K204" i="3"/>
  <c r="J205" i="3"/>
  <c r="K205" i="3"/>
  <c r="J206" i="3"/>
  <c r="K206" i="3"/>
  <c r="J207" i="3"/>
  <c r="K207" i="3"/>
  <c r="J208" i="3"/>
  <c r="K208" i="3"/>
  <c r="J209" i="3"/>
  <c r="K209" i="3"/>
  <c r="J210" i="3"/>
  <c r="K210" i="3"/>
  <c r="J211" i="3"/>
  <c r="K211" i="3"/>
  <c r="J212" i="3"/>
  <c r="K212" i="3"/>
  <c r="J213" i="3"/>
  <c r="K213" i="3"/>
  <c r="J214" i="3"/>
  <c r="K214" i="3"/>
  <c r="J215" i="3"/>
  <c r="K215" i="3"/>
  <c r="J216" i="3"/>
  <c r="K216" i="3"/>
  <c r="J217" i="3"/>
  <c r="K217" i="3"/>
  <c r="J218" i="3"/>
  <c r="K218" i="3"/>
  <c r="J219" i="3"/>
  <c r="K219" i="3"/>
  <c r="J220" i="3"/>
  <c r="K220" i="3"/>
  <c r="J221" i="3"/>
  <c r="K221" i="3"/>
  <c r="J222" i="3"/>
  <c r="K222" i="3"/>
  <c r="J223" i="3"/>
  <c r="K223" i="3"/>
  <c r="J224" i="3"/>
  <c r="K224" i="3"/>
  <c r="J225" i="3"/>
  <c r="K225" i="3"/>
  <c r="J226" i="3"/>
  <c r="K226" i="3"/>
  <c r="J227" i="3"/>
  <c r="K227" i="3"/>
  <c r="J228" i="3"/>
  <c r="K228" i="3"/>
  <c r="J229" i="3"/>
  <c r="K229" i="3"/>
  <c r="J230" i="3"/>
  <c r="K230" i="3"/>
  <c r="J231" i="3"/>
  <c r="K231" i="3"/>
  <c r="J232" i="3"/>
  <c r="K232" i="3"/>
  <c r="J233" i="3"/>
  <c r="K233" i="3"/>
  <c r="J234" i="3"/>
  <c r="K234" i="3"/>
  <c r="J235" i="3"/>
  <c r="K235" i="3"/>
  <c r="J236" i="3"/>
  <c r="K236" i="3"/>
  <c r="J237" i="3"/>
  <c r="K237" i="3"/>
  <c r="J238" i="3"/>
  <c r="K238" i="3"/>
  <c r="J239" i="3"/>
  <c r="K239" i="3"/>
  <c r="J240" i="3"/>
  <c r="K240" i="3"/>
  <c r="J241" i="3"/>
  <c r="K241" i="3"/>
  <c r="J242" i="3"/>
  <c r="K242" i="3"/>
  <c r="J243" i="3"/>
  <c r="K243" i="3"/>
  <c r="J244" i="3"/>
  <c r="K244" i="3"/>
  <c r="J245" i="3"/>
  <c r="K245" i="3"/>
  <c r="J246" i="3"/>
  <c r="K246" i="3"/>
  <c r="J247" i="3"/>
  <c r="K247" i="3"/>
  <c r="J248" i="3"/>
  <c r="K248" i="3"/>
  <c r="J249" i="3"/>
  <c r="K249" i="3"/>
  <c r="J250" i="3"/>
  <c r="K250" i="3"/>
  <c r="J251" i="3"/>
  <c r="K251" i="3"/>
  <c r="J252" i="3"/>
  <c r="K252" i="3"/>
  <c r="J253" i="3"/>
  <c r="K253" i="3"/>
  <c r="J254" i="3"/>
  <c r="K254" i="3"/>
  <c r="J255" i="3"/>
  <c r="K255" i="3"/>
  <c r="J256" i="3"/>
  <c r="K256" i="3"/>
  <c r="J257" i="3"/>
  <c r="K257" i="3"/>
  <c r="J258" i="3"/>
  <c r="K258" i="3"/>
  <c r="K66" i="3"/>
  <c r="J66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K11" i="3"/>
  <c r="J11" i="3"/>
  <c r="I51" i="11"/>
  <c r="J51" i="11"/>
  <c r="I52" i="11"/>
  <c r="J52" i="11"/>
  <c r="I53" i="11"/>
  <c r="J53" i="11"/>
  <c r="I54" i="11"/>
  <c r="J54" i="11"/>
  <c r="I55" i="11"/>
  <c r="J55" i="11"/>
  <c r="I56" i="11"/>
  <c r="J56" i="11"/>
  <c r="I57" i="11"/>
  <c r="J57" i="11"/>
  <c r="I58" i="11"/>
  <c r="J58" i="11"/>
  <c r="I59" i="11"/>
  <c r="J59" i="11"/>
  <c r="I60" i="11"/>
  <c r="J60" i="11"/>
  <c r="I61" i="11"/>
  <c r="J61" i="11"/>
  <c r="I62" i="11"/>
  <c r="J62" i="11"/>
  <c r="I63" i="11"/>
  <c r="J63" i="11"/>
  <c r="I64" i="11"/>
  <c r="J64" i="11"/>
  <c r="I65" i="11"/>
  <c r="J65" i="11"/>
  <c r="I66" i="11"/>
  <c r="J66" i="11"/>
  <c r="I67" i="11"/>
  <c r="J67" i="11"/>
  <c r="I68" i="11"/>
  <c r="J68" i="11"/>
  <c r="I69" i="11"/>
  <c r="J69" i="11"/>
  <c r="I70" i="11"/>
  <c r="J70" i="11"/>
  <c r="I71" i="11"/>
  <c r="J71" i="11"/>
  <c r="I72" i="11"/>
  <c r="J72" i="11"/>
  <c r="I73" i="11"/>
  <c r="J73" i="11"/>
  <c r="I74" i="11"/>
  <c r="J74" i="11"/>
  <c r="I75" i="11"/>
  <c r="J75" i="11"/>
  <c r="I76" i="11"/>
  <c r="J76" i="11"/>
  <c r="I77" i="11"/>
  <c r="J77" i="11"/>
  <c r="I78" i="11"/>
  <c r="J78" i="11"/>
  <c r="I79" i="11"/>
  <c r="J79" i="11"/>
  <c r="I80" i="11"/>
  <c r="J80" i="11"/>
  <c r="I81" i="11"/>
  <c r="J81" i="11"/>
  <c r="I82" i="11"/>
  <c r="J82" i="11"/>
  <c r="I83" i="11"/>
  <c r="J83" i="11"/>
  <c r="I84" i="11"/>
  <c r="J84" i="11"/>
  <c r="I85" i="11"/>
  <c r="J85" i="11"/>
  <c r="I86" i="11"/>
  <c r="J86" i="11"/>
  <c r="I87" i="11"/>
  <c r="J87" i="11"/>
  <c r="I88" i="11"/>
  <c r="J88" i="11"/>
  <c r="I89" i="11"/>
  <c r="J89" i="11"/>
  <c r="I90" i="11"/>
  <c r="J90" i="11"/>
  <c r="I91" i="11"/>
  <c r="J91" i="11"/>
  <c r="I92" i="11"/>
  <c r="J92" i="11"/>
  <c r="I93" i="11"/>
  <c r="J93" i="11"/>
  <c r="I94" i="11"/>
  <c r="J94" i="11"/>
  <c r="I95" i="11"/>
  <c r="J95" i="11"/>
  <c r="I96" i="11"/>
  <c r="J96" i="11"/>
  <c r="I97" i="11"/>
  <c r="J97" i="11"/>
  <c r="I98" i="11"/>
  <c r="J98" i="11"/>
  <c r="I99" i="11"/>
  <c r="I100" i="11"/>
  <c r="J100" i="11"/>
  <c r="I101" i="11"/>
  <c r="J101" i="11"/>
  <c r="I102" i="11"/>
  <c r="J102" i="11"/>
  <c r="I103" i="11"/>
  <c r="J103" i="11"/>
  <c r="I104" i="11"/>
  <c r="J104" i="11"/>
  <c r="I105" i="11"/>
  <c r="J105" i="11"/>
  <c r="I106" i="11"/>
  <c r="J106" i="11"/>
  <c r="I107" i="11"/>
  <c r="J107" i="11"/>
  <c r="I108" i="11"/>
  <c r="J108" i="11"/>
  <c r="I109" i="11"/>
  <c r="I50" i="11"/>
  <c r="J50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I30" i="11"/>
  <c r="J30" i="11"/>
  <c r="I31" i="11"/>
  <c r="J31" i="11"/>
  <c r="I32" i="11"/>
  <c r="J32" i="11"/>
  <c r="I33" i="11"/>
  <c r="J33" i="11"/>
  <c r="I34" i="11"/>
  <c r="J34" i="11"/>
  <c r="I35" i="11"/>
  <c r="J35" i="11"/>
  <c r="I36" i="11"/>
  <c r="J36" i="11"/>
  <c r="I37" i="11"/>
  <c r="J37" i="11"/>
  <c r="I38" i="11"/>
  <c r="J38" i="11"/>
  <c r="I39" i="11"/>
  <c r="J39" i="11"/>
  <c r="I40" i="11"/>
  <c r="J40" i="11"/>
  <c r="I41" i="11"/>
  <c r="J41" i="11"/>
  <c r="I42" i="11"/>
  <c r="J42" i="11"/>
  <c r="I43" i="11"/>
  <c r="J43" i="11"/>
  <c r="I44" i="11"/>
  <c r="J44" i="11"/>
  <c r="I45" i="11"/>
  <c r="J45" i="11"/>
  <c r="I18" i="11"/>
  <c r="J18" i="11"/>
  <c r="I19" i="11"/>
  <c r="J19" i="11"/>
  <c r="I20" i="11"/>
  <c r="J20" i="11"/>
  <c r="I21" i="11"/>
  <c r="J21" i="11"/>
  <c r="I12" i="11"/>
  <c r="J12" i="11"/>
  <c r="I13" i="11"/>
  <c r="J13" i="11"/>
  <c r="I14" i="11"/>
  <c r="J14" i="11"/>
  <c r="I15" i="11"/>
  <c r="J15" i="11"/>
  <c r="I16" i="11"/>
  <c r="J16" i="11"/>
  <c r="I17" i="11"/>
  <c r="J17" i="11"/>
  <c r="J11" i="11"/>
  <c r="I11" i="11"/>
  <c r="E39" i="7" l="1"/>
  <c r="H43" i="3" l="1"/>
  <c r="H42" i="3" s="1"/>
  <c r="H26" i="3"/>
  <c r="H14" i="3"/>
  <c r="H13" i="3" s="1"/>
  <c r="H12" i="3" s="1"/>
  <c r="K266" i="3"/>
  <c r="K268" i="3"/>
  <c r="K269" i="3"/>
  <c r="K271" i="3"/>
  <c r="K272" i="3"/>
  <c r="K273" i="3"/>
  <c r="K274" i="3"/>
  <c r="K275" i="3"/>
  <c r="K276" i="3"/>
  <c r="K278" i="3"/>
  <c r="K279" i="3"/>
  <c r="K280" i="3"/>
  <c r="K282" i="3"/>
  <c r="K283" i="3"/>
  <c r="K284" i="3"/>
  <c r="K286" i="3"/>
  <c r="K287" i="3"/>
  <c r="K289" i="3"/>
  <c r="K290" i="3"/>
  <c r="K265" i="3"/>
  <c r="J266" i="3"/>
  <c r="J268" i="3"/>
  <c r="J269" i="3"/>
  <c r="J271" i="3"/>
  <c r="J272" i="3"/>
  <c r="J274" i="3"/>
  <c r="J275" i="3"/>
  <c r="J276" i="3"/>
  <c r="J278" i="3"/>
  <c r="J279" i="3"/>
  <c r="J280" i="3"/>
  <c r="J282" i="3"/>
  <c r="J283" i="3"/>
  <c r="J284" i="3"/>
  <c r="J286" i="3"/>
  <c r="J287" i="3"/>
  <c r="J289" i="3"/>
  <c r="J290" i="3"/>
  <c r="J265" i="3"/>
  <c r="H292" i="3"/>
  <c r="H291" i="3"/>
  <c r="K291" i="3" s="1"/>
  <c r="E180" i="7"/>
  <c r="E179" i="7" s="1"/>
  <c r="E189" i="7"/>
  <c r="E197" i="7"/>
  <c r="E200" i="7"/>
  <c r="E208" i="7"/>
  <c r="E207" i="7" s="1"/>
  <c r="E133" i="7"/>
  <c r="E132" i="7" s="1"/>
  <c r="F134" i="7"/>
  <c r="F133" i="7" s="1"/>
  <c r="F132" i="7" s="1"/>
  <c r="E106" i="7"/>
  <c r="E95" i="7"/>
  <c r="E94" i="7" s="1"/>
  <c r="E93" i="7" s="1"/>
  <c r="E81" i="7"/>
  <c r="E61" i="7"/>
  <c r="E60" i="7" s="1"/>
  <c r="F45" i="7"/>
  <c r="F43" i="7" s="1"/>
  <c r="F42" i="7" s="1"/>
  <c r="E45" i="7"/>
  <c r="E43" i="7" s="1"/>
  <c r="E42" i="7" s="1"/>
  <c r="E38" i="7"/>
  <c r="E13" i="7"/>
  <c r="E217" i="7"/>
  <c r="H253" i="3"/>
  <c r="H252" i="3" s="1"/>
  <c r="I253" i="3"/>
  <c r="I252" i="3" s="1"/>
  <c r="H247" i="3"/>
  <c r="H238" i="3"/>
  <c r="H206" i="3"/>
  <c r="I206" i="3"/>
  <c r="H158" i="3"/>
  <c r="H164" i="3"/>
  <c r="H141" i="3"/>
  <c r="H132" i="3"/>
  <c r="H127" i="3"/>
  <c r="H121" i="3"/>
  <c r="H116" i="3"/>
  <c r="H110" i="3"/>
  <c r="H105" i="3"/>
  <c r="H100" i="3"/>
  <c r="H93" i="3"/>
  <c r="H80" i="3"/>
  <c r="H69" i="3"/>
  <c r="H68" i="3" s="1"/>
  <c r="H11" i="3" l="1"/>
  <c r="J292" i="3"/>
  <c r="J291" i="3"/>
  <c r="K292" i="3"/>
  <c r="G99" i="11"/>
  <c r="J99" i="11" s="1"/>
  <c r="E120" i="7"/>
  <c r="E119" i="7" s="1"/>
  <c r="E188" i="7"/>
  <c r="E178" i="7" s="1"/>
  <c r="E177" i="7" s="1"/>
  <c r="E79" i="7"/>
  <c r="E78" i="7" s="1"/>
  <c r="E52" i="7"/>
  <c r="E51" i="7" s="1"/>
  <c r="E50" i="7" s="1"/>
  <c r="E8" i="7"/>
  <c r="F44" i="7"/>
  <c r="E44" i="7"/>
  <c r="E216" i="7"/>
  <c r="G61" i="3"/>
  <c r="H237" i="3"/>
  <c r="H235" i="3" s="1"/>
  <c r="H234" i="3" s="1"/>
  <c r="H92" i="3"/>
  <c r="H109" i="3"/>
  <c r="E141" i="7" l="1"/>
  <c r="E49" i="7"/>
  <c r="E7" i="7" s="1"/>
  <c r="G109" i="11"/>
  <c r="J109" i="11" s="1"/>
  <c r="F118" i="7" l="1"/>
  <c r="I61" i="3"/>
</calcChain>
</file>

<file path=xl/sharedStrings.xml><?xml version="1.0" encoding="utf-8"?>
<sst xmlns="http://schemas.openxmlformats.org/spreadsheetml/2006/main" count="911" uniqueCount="359">
  <si>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</si>
  <si>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</si>
  <si>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</si>
  <si>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</si>
  <si>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</si>
  <si>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</si>
  <si>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</si>
  <si>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</si>
  <si>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</si>
  <si>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</si>
  <si>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</si>
  <si>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</si>
  <si>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</si>
  <si>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</si>
  <si>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</si>
  <si>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</si>
  <si>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</si>
  <si>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</si>
  <si>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</si>
  <si>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</si>
  <si>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</si>
  <si>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</si>
  <si>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</si>
  <si>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</si>
  <si>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</si>
  <si>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</si>
  <si>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</si>
  <si>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</si>
  <si>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</si>
  <si>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</si>
  <si>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</si>
  <si>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</si>
  <si>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</si>
  <si>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</si>
  <si>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</si>
  <si>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</si>
  <si>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</si>
  <si>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</si>
  <si>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Plan za 2023.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</si>
  <si>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</si>
  <si>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</si>
  <si>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</si>
  <si>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</si>
  <si>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</si>
  <si>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</si>
  <si>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imovine</t>
  </si>
  <si>
    <t>Posebne namjene</t>
  </si>
  <si>
    <t>Prihodi po posebnim propisima</t>
  </si>
  <si>
    <t>Prihodi od prodaje robe i pruženih usluga</t>
  </si>
  <si>
    <t>Decentralizacija</t>
  </si>
  <si>
    <t>Ministarstvo</t>
  </si>
  <si>
    <t>Financijski rashodi</t>
  </si>
  <si>
    <t xml:space="preserve"> J01</t>
  </si>
  <si>
    <t>REDOVNI POSLOVI USTANOVA OSNOVNOG OBRAZOVANJA</t>
  </si>
  <si>
    <t>A 102000</t>
  </si>
  <si>
    <t>Izvor financiranja 1.1.</t>
  </si>
  <si>
    <t>Izvor financiranja 1.3.</t>
  </si>
  <si>
    <t>T103000</t>
  </si>
  <si>
    <t>Oprema, informat., nabava pomagala - OŠ</t>
  </si>
  <si>
    <t>Program: DOPUNSKI NASTAVNI I VANNAST. PROGRAM ŠKOLA I OBRAZ. INSTITUCIJA</t>
  </si>
  <si>
    <t>Glavni program: OBRAZOVANJE</t>
  </si>
  <si>
    <t>Program: OSNOVNO OBRAZOVANJE - ZAKONSKI STANDARD</t>
  </si>
  <si>
    <t>DOPUNSKI NAST. I VANNAST. PROGRAM ŠKOLA I OBR. INSTIT.</t>
  </si>
  <si>
    <t>PROGRAM GRAĐANSKOG ODGOJA U ŠKOLAMA</t>
  </si>
  <si>
    <t>Dopunska sredstava za mat. rashode i opremu škola</t>
  </si>
  <si>
    <t>T103018</t>
  </si>
  <si>
    <t>A102001</t>
  </si>
  <si>
    <t>FINANCIRANJE - OSTALI RASHODI OŠ</t>
  </si>
  <si>
    <t>Izvor financiranja 3.1.1</t>
  </si>
  <si>
    <t>Rashodi za nabavu nefin. imovine</t>
  </si>
  <si>
    <t>Rashodi za nab. proizv. dug. imov.</t>
  </si>
  <si>
    <t>Rashodi za nab proizv. dug . imov.</t>
  </si>
  <si>
    <t>Izvor financiranja 5.2.1</t>
  </si>
  <si>
    <t>Izvor financiranja 5.4.1</t>
  </si>
  <si>
    <t>Izvor financiranja 4.3.1</t>
  </si>
  <si>
    <t>5.4.1.</t>
  </si>
  <si>
    <t>5.2.1.</t>
  </si>
  <si>
    <t>4.3.1.</t>
  </si>
  <si>
    <t>3.1.1.</t>
  </si>
  <si>
    <t>1.3.</t>
  </si>
  <si>
    <t>Rashodi za nab. nefin. imov.</t>
  </si>
  <si>
    <t>1.1.</t>
  </si>
  <si>
    <t>Naknade građanima i kućan. temelju osigur. i druge naknade</t>
  </si>
  <si>
    <t>Opći prih. i primici - dop. sred. KZŽ</t>
  </si>
  <si>
    <t>Opći prih. i prim. - dop. sred. KZŽ</t>
  </si>
  <si>
    <t>09 Obrazovanje</t>
  </si>
  <si>
    <t>091 Predškolsko i osnovno obrazovanje</t>
  </si>
  <si>
    <t>0912 Osnovno obrazovanje</t>
  </si>
  <si>
    <t>096 Dodatne usluge u obrazovanju</t>
  </si>
  <si>
    <t>Opći prihodi i primici - dop. sred. KZŽ</t>
  </si>
  <si>
    <t>Opći prihodi primici - dop. sred. KZŽ</t>
  </si>
  <si>
    <t>Rashodi za nabavu nefinanc. imovine</t>
  </si>
  <si>
    <t>Rashodi za nabavu proizv. dug. imovine</t>
  </si>
  <si>
    <t>Opći prih. i prim.- dop. sred. KZŽ</t>
  </si>
  <si>
    <r>
      <rPr>
        <b/>
        <u/>
        <sz val="10"/>
        <color indexed="8"/>
        <rFont val="Arial"/>
        <family val="2"/>
        <charset val="238"/>
      </rPr>
      <t>VIŠAK</t>
    </r>
    <r>
      <rPr>
        <b/>
        <sz val="10"/>
        <color indexed="8"/>
        <rFont val="Arial"/>
        <family val="2"/>
        <charset val="238"/>
      </rPr>
      <t xml:space="preserve"> / MANJAK IZ PRETHODNE(IH) GODINE KOJI ĆE SE RASPOREDITI / POKRITI</t>
    </r>
  </si>
  <si>
    <t>Naknade građanima i kućanstvima</t>
  </si>
  <si>
    <t>Projekt Zalogajček 7</t>
  </si>
  <si>
    <t>Indeks</t>
  </si>
  <si>
    <t>Plan 2023.</t>
  </si>
  <si>
    <t>Odjeljak</t>
  </si>
  <si>
    <t>Osnovni račun</t>
  </si>
  <si>
    <t>Pomoći iz nenadležnog proračuna</t>
  </si>
  <si>
    <t>Tekuće pomoći iz pror. koji nije nadležan</t>
  </si>
  <si>
    <t>Prijenosi između pror. kor. istog proračuna</t>
  </si>
  <si>
    <t>Kapit. prijenosi između pr. korisn. istog pror</t>
  </si>
  <si>
    <t>Prihodi od financijske imovine</t>
  </si>
  <si>
    <t>Prihodi od financijske imovine - kamate</t>
  </si>
  <si>
    <t>Ostali nespomenuti prihodi</t>
  </si>
  <si>
    <t>Prihodi od prodaje proizvoda i robe</t>
  </si>
  <si>
    <t>Prihodi od pruženih usluga</t>
  </si>
  <si>
    <t>Donacije od prav. i fiz. osoba izvan prorač.</t>
  </si>
  <si>
    <t>Tekuće donacije</t>
  </si>
  <si>
    <t>2.1.1.</t>
  </si>
  <si>
    <t>Donacije</t>
  </si>
  <si>
    <t>Kapitalne donacije</t>
  </si>
  <si>
    <t>Prihodi iz nadležnog proračuna</t>
  </si>
  <si>
    <t>Plaće</t>
  </si>
  <si>
    <t>Plaće za redovan rad</t>
  </si>
  <si>
    <t>Plaće za prekovremeni rad</t>
  </si>
  <si>
    <t>Plaće za posebne uvjete rada</t>
  </si>
  <si>
    <t>Ostali rashodi za zaposlene</t>
  </si>
  <si>
    <t>Prihodi od prodaje nefinanc. imovine</t>
  </si>
  <si>
    <t>Prihodi od prodaje dugotrajne imovine</t>
  </si>
  <si>
    <t>Prihodi od prodaje građevinskih objekata</t>
  </si>
  <si>
    <t>7.1.1.</t>
  </si>
  <si>
    <t>Doprinosi na plaće</t>
  </si>
  <si>
    <t>Dop. za obav. zdrav. osig. na plaću</t>
  </si>
  <si>
    <t>Naknade troškova zaposlenima</t>
  </si>
  <si>
    <t>Službena putovanja</t>
  </si>
  <si>
    <t>Prijevoz na posao</t>
  </si>
  <si>
    <t>Stručno usavršavanje zaposlenika</t>
  </si>
  <si>
    <t>Materijal i energija</t>
  </si>
  <si>
    <t>Uredski mat. i ostali mat. rashodi</t>
  </si>
  <si>
    <t>Namirnice</t>
  </si>
  <si>
    <t>Usluge telefona, pošte i prijevoza</t>
  </si>
  <si>
    <t>Energija</t>
  </si>
  <si>
    <t>Materijal za održavanje</t>
  </si>
  <si>
    <t>Sitni inventar</t>
  </si>
  <si>
    <t>Rashodi za usluge</t>
  </si>
  <si>
    <t>Usluge tek. i invest. održavanja</t>
  </si>
  <si>
    <t>Komunalne usluge</t>
  </si>
  <si>
    <t>Zakupnine i najamnine - licence</t>
  </si>
  <si>
    <t>Zdravstvene usluge</t>
  </si>
  <si>
    <t xml:space="preserve">Intelektualne usluge </t>
  </si>
  <si>
    <t>Računalne usluge</t>
  </si>
  <si>
    <t>Ostale usluge</t>
  </si>
  <si>
    <t>Ostali nespom. rashodi poslovanja</t>
  </si>
  <si>
    <t>Premije osiguranja</t>
  </si>
  <si>
    <t>Reprezentacija</t>
  </si>
  <si>
    <t>Članarine</t>
  </si>
  <si>
    <t>Pristojbe i naknade</t>
  </si>
  <si>
    <t>Ostali rashodi poslovanja</t>
  </si>
  <si>
    <t>Ostali financijski rashodi</t>
  </si>
  <si>
    <t>Bankarske usluge i usluge platnog prometa</t>
  </si>
  <si>
    <t>Zatezne kamate</t>
  </si>
  <si>
    <t>Ostale nakn. građ. i kućans. iz proračuna</t>
  </si>
  <si>
    <t>Naknade građanima i kuć. u naravi</t>
  </si>
  <si>
    <t>Postrojenja i oprema</t>
  </si>
  <si>
    <t>Uredska oprema i namještaj</t>
  </si>
  <si>
    <t>Donacija</t>
  </si>
  <si>
    <t>Oprema</t>
  </si>
  <si>
    <t>Knjige</t>
  </si>
  <si>
    <t>Rashodi za materijal i energiju</t>
  </si>
  <si>
    <t>Uredski materijal i ostali mat. rashodi</t>
  </si>
  <si>
    <t>Enargija</t>
  </si>
  <si>
    <t>Radna odjeća i obuća</t>
  </si>
  <si>
    <t>Usluge promidžbe i informiranja</t>
  </si>
  <si>
    <t>Zdravstvene i veterinarske usluge</t>
  </si>
  <si>
    <t>Ostali nespomenuti rashodi poslovanja</t>
  </si>
  <si>
    <t>Dopr. za osnovno zdravstveno osiguranje</t>
  </si>
  <si>
    <t>Naknade za prijevoz</t>
  </si>
  <si>
    <t>Materijal i sirovine</t>
  </si>
  <si>
    <t>Mat. za tek. i invest. održavanje</t>
  </si>
  <si>
    <t>Uređaji, strojevi i oprema za ostale namjene</t>
  </si>
  <si>
    <t>Dop. za obavezno zdravstveno osiguranje</t>
  </si>
  <si>
    <t>Naknade građanima i kućanstvima iz pror.</t>
  </si>
  <si>
    <t>Rashodi za nabavu nefinan. imov.</t>
  </si>
  <si>
    <t>Izvor financiranja 2.1.1</t>
  </si>
  <si>
    <t xml:space="preserve">Vlastiti prihodi </t>
  </si>
  <si>
    <t>Uređaji, strojevi i oprema za ost. namjene</t>
  </si>
  <si>
    <t>A102000  - natjec., PUN</t>
  </si>
  <si>
    <t>A 102006  -građanski</t>
  </si>
  <si>
    <t>T103000 - mat.tr.,H.I.,e-tehn.</t>
  </si>
  <si>
    <t>Izvor financiranja 1.1.-Zalog</t>
  </si>
  <si>
    <t>Kapit.pomoći pror.kor. iz pror. koji nije nadležan</t>
  </si>
  <si>
    <t>Prihodi od prodaje proizvoda i pruž. usluga</t>
  </si>
  <si>
    <t>Prih. iz nadl. pror. za nabavu nefin. imovine</t>
  </si>
  <si>
    <t>UKUPNI PRIHODI POSLOVANJA</t>
  </si>
  <si>
    <t>UKUPNI PRIHODI I PRENESENI VIŠAK</t>
  </si>
  <si>
    <t>Opći prih. i prim. - dop. sred. KZZ</t>
  </si>
  <si>
    <t>2.1.</t>
  </si>
  <si>
    <t>Ostali rashodi</t>
  </si>
  <si>
    <t>Tekuće donacije u naravi</t>
  </si>
  <si>
    <t>Prih. od prodaje nefinanc. imovine</t>
  </si>
  <si>
    <t>izvršenje u odnosu na plan (indeks 3/2)</t>
  </si>
  <si>
    <r>
      <rPr>
        <b/>
        <sz val="6"/>
        <color rgb="FF000000"/>
        <rFont val="Arial"/>
        <family val="2"/>
        <charset val="238"/>
      </rPr>
      <t>izvršenje u odnosu na predh. godinu</t>
    </r>
    <r>
      <rPr>
        <b/>
        <sz val="8"/>
        <color indexed="8"/>
        <rFont val="Arial"/>
        <family val="2"/>
        <charset val="238"/>
      </rPr>
      <t xml:space="preserve">  </t>
    </r>
    <r>
      <rPr>
        <b/>
        <sz val="6"/>
        <color rgb="FF000000"/>
        <rFont val="Arial"/>
        <family val="2"/>
        <charset val="238"/>
      </rPr>
      <t xml:space="preserve"> (Indeks 3/1)</t>
    </r>
  </si>
  <si>
    <t>Izvršenje u odnosu na predh. godinu (indeks 4/2)</t>
  </si>
  <si>
    <t>Izvršenje u odnosu na plan           (indeks 4/3)</t>
  </si>
  <si>
    <t>Višak prihoda poslovanja - preneseni</t>
  </si>
  <si>
    <t>izvršenje u odnosu na plan      (indeks 3/2)</t>
  </si>
  <si>
    <r>
      <rPr>
        <b/>
        <sz val="6"/>
        <color rgb="FF000000"/>
        <rFont val="Arial"/>
        <family val="2"/>
        <charset val="238"/>
      </rPr>
      <t>izvršenje u odnosu na pred. godinu</t>
    </r>
    <r>
      <rPr>
        <b/>
        <sz val="8"/>
        <color indexed="8"/>
        <rFont val="Arial"/>
        <family val="2"/>
        <charset val="238"/>
      </rPr>
      <t xml:space="preserve">  </t>
    </r>
    <r>
      <rPr>
        <b/>
        <sz val="6"/>
        <color rgb="FF000000"/>
        <rFont val="Arial"/>
        <family val="2"/>
        <charset val="238"/>
      </rPr>
      <t xml:space="preserve"> (Indeks 3/1)</t>
    </r>
  </si>
  <si>
    <t>Uredskimat. i ostali mat. rashodi</t>
  </si>
  <si>
    <t>Uređaji i oprema za ostale namjene</t>
  </si>
  <si>
    <t>Izvršenje u odnosu na plan (indeks 3/2)</t>
  </si>
  <si>
    <t>izvršenje u odnosu na pred. godinu      (indeks 3/1)</t>
  </si>
  <si>
    <t>Usluge tekućeg i invest. održavanja</t>
  </si>
  <si>
    <t>Materijal i sirovine - namirnice</t>
  </si>
  <si>
    <t>Stručno usaveršavanje zaposlenika</t>
  </si>
  <si>
    <t>Izvor financiranja 7.1.1.</t>
  </si>
  <si>
    <t>izvršenje u odnosu na predh. godinu       (Indeks3/1)</t>
  </si>
  <si>
    <t>izvršenje u odnosu na plan                           (Indeks3/2)</t>
  </si>
  <si>
    <t>IZVRŠENJE RASHODA PREMA IZVORIMA - 4. razina</t>
  </si>
  <si>
    <t>RAZLIKA - VIŠAK / MANJAK</t>
  </si>
  <si>
    <t>IZVRŠENJE PRIHODA PREMA EKONOMSKOJ KLASIFIKACIJI</t>
  </si>
  <si>
    <t>IZVRŠENJE RASHODA PREMA EKONOMSKOJ KLASIFIKACIJI</t>
  </si>
  <si>
    <t xml:space="preserve">IZVRŠENJE PRIHODA PREMA IZVORIMA </t>
  </si>
  <si>
    <t>IZVRŠENJE PO IZVORIMA - ZBIRNO</t>
  </si>
  <si>
    <t>Oznaka izvora</t>
  </si>
  <si>
    <t>izvršenje u odnosu na plan</t>
  </si>
  <si>
    <t>izvršenje u odnosu na preth. god.</t>
  </si>
  <si>
    <t>Prihodi za posebne namjene</t>
  </si>
  <si>
    <t>Prihodi od prodaje nefinancijske imovine</t>
  </si>
  <si>
    <t>PRIHODI</t>
  </si>
  <si>
    <t>RASHODI</t>
  </si>
  <si>
    <t>Opći prihodi i primici - dop. sred. K-Z županije</t>
  </si>
  <si>
    <t xml:space="preserve">                                                   UKUPNO RASHODI:</t>
  </si>
  <si>
    <t>II. POSEBNI DIO - rashodi prema izvorima financiranja, programima i aktivnostima</t>
  </si>
  <si>
    <t>Predsjednica Šk. odbora:</t>
  </si>
  <si>
    <t>OSNOVNA ŠKOLA VELIKO TRGOVIŠĆE</t>
  </si>
  <si>
    <t>Prihod od prodaje zemljišta</t>
  </si>
  <si>
    <t xml:space="preserve">Naknada za prijevoz </t>
  </si>
  <si>
    <t>usluge promiđbe i informiranja</t>
  </si>
  <si>
    <t>tek.prijenosi između pr.korisnika</t>
  </si>
  <si>
    <t>JLRS_općina Veliko Trgovišće</t>
  </si>
  <si>
    <t>JLSR_Općina Veliko Trgovišće</t>
  </si>
  <si>
    <t>JLRS Veliko trgovišće</t>
  </si>
  <si>
    <t>donacije</t>
  </si>
  <si>
    <t>JLR Veliko trgovišće</t>
  </si>
  <si>
    <t>posebne namjene</t>
  </si>
  <si>
    <t>Opći prihodi i primici -dop.sred.KZŽ</t>
  </si>
  <si>
    <t>4.3.1.-</t>
  </si>
  <si>
    <t>4.3.1.posebne namjene</t>
  </si>
  <si>
    <t>posbne namjebne</t>
  </si>
  <si>
    <t>JLRS Općina Vel.Trgovišće</t>
  </si>
  <si>
    <t>JLSOpćina Vel.trg.</t>
  </si>
  <si>
    <t>1.1..</t>
  </si>
  <si>
    <t>opći prihodi primici_dop.sredstva KZŽ</t>
  </si>
  <si>
    <t>trošk.sud.postupaka</t>
  </si>
  <si>
    <t>5..2.1.</t>
  </si>
  <si>
    <t>4.3.1..posebne namene</t>
  </si>
  <si>
    <t>4.3.1.-posebne namjene</t>
  </si>
  <si>
    <t>JLS Veliko Trgovšćer</t>
  </si>
  <si>
    <t>prihod od p.ne.im</t>
  </si>
  <si>
    <t>prihod od prodaje nef,im,</t>
  </si>
  <si>
    <t>7.1.1.prihod od prodaje nef,imov,</t>
  </si>
  <si>
    <t>prihodi od prodaje nef.imovine</t>
  </si>
  <si>
    <t>prihod od prodaje nef.imovine</t>
  </si>
  <si>
    <t xml:space="preserve"> </t>
  </si>
  <si>
    <t>JLS_OPĆINA Veliko Trgovišće</t>
  </si>
  <si>
    <t>energija</t>
  </si>
  <si>
    <t>rashodi za zaposlene</t>
  </si>
  <si>
    <t>plaće za red.rad</t>
  </si>
  <si>
    <t>dopr. Na plaći</t>
  </si>
  <si>
    <t>sl.putovanja</t>
  </si>
  <si>
    <t>naknada za prijevoz</t>
  </si>
  <si>
    <t>int.usluge</t>
  </si>
  <si>
    <t>materijali  sirovine</t>
  </si>
  <si>
    <t>mat.i dijelo.</t>
  </si>
  <si>
    <t>Željka Žigman</t>
  </si>
  <si>
    <t>Ravnateljica:</t>
  </si>
  <si>
    <t>Duk-Petek Diana</t>
  </si>
  <si>
    <t xml:space="preserve">T103024 </t>
  </si>
  <si>
    <t>Školska shema 5</t>
  </si>
  <si>
    <t>djeca s teškočama u razvoju</t>
  </si>
  <si>
    <t>ost.nesp.rash.</t>
  </si>
  <si>
    <t>oprema</t>
  </si>
  <si>
    <t>tek.donacije u naravi</t>
  </si>
  <si>
    <t>kamate</t>
  </si>
  <si>
    <t>usluge tek,inv</t>
  </si>
  <si>
    <t>rač.usluge</t>
  </si>
  <si>
    <t>rep</t>
  </si>
  <si>
    <t>ostali rashodi</t>
  </si>
  <si>
    <t>prihodi od fi.imovine kamate</t>
  </si>
  <si>
    <t>radna obuća</t>
  </si>
  <si>
    <t>članarine</t>
  </si>
  <si>
    <t>opći prihodimi primici</t>
  </si>
  <si>
    <t>int.ugo djelu</t>
  </si>
  <si>
    <t>TR.S.P.</t>
  </si>
  <si>
    <t>USKLUGE TEL.</t>
  </si>
  <si>
    <t>usluge tel.pošte i prijevoza</t>
  </si>
  <si>
    <t>usklufge tek,inv,održ</t>
  </si>
  <si>
    <t>ostale usluge</t>
  </si>
  <si>
    <t>ostali rashodi za zaposlebne</t>
  </si>
  <si>
    <t>knjige</t>
  </si>
  <si>
    <t>str.usavršavanje</t>
  </si>
  <si>
    <t xml:space="preserve">usluge </t>
  </si>
  <si>
    <t>usluge tek,inv,održ</t>
  </si>
  <si>
    <t>tisak</t>
  </si>
  <si>
    <t xml:space="preserve">int.usluge </t>
  </si>
  <si>
    <t>reprezentacija</t>
  </si>
  <si>
    <t>Manjak prihoda prenesenik</t>
  </si>
  <si>
    <t>Ostvarenje/izvršenje 2022</t>
  </si>
  <si>
    <t>Ostvarenje /Izvršenje 2023.</t>
  </si>
  <si>
    <t>Klasa:</t>
  </si>
  <si>
    <t>URBroj:</t>
  </si>
  <si>
    <t>ULICA STJEPANA RADIČA 27</t>
  </si>
  <si>
    <t>Veliko Trgovišće25.03.2024</t>
  </si>
  <si>
    <t>Ostvarenje /Izvršenje2022</t>
  </si>
  <si>
    <t>Ostvarenje/Izvršenje 2023</t>
  </si>
  <si>
    <t>Ostvarenje/Izvršenje2023</t>
  </si>
  <si>
    <t>Ostvarenje/Izvršenje2022</t>
  </si>
  <si>
    <t>Ostvarenje / Izvršenje 2023</t>
  </si>
  <si>
    <t>Ostvarenje /Izvršenje 2022</t>
  </si>
  <si>
    <t>1514,,86</t>
  </si>
  <si>
    <t>troškovi sudskih postupaka</t>
  </si>
  <si>
    <t>naknade građanima u kučanstvima u novcu</t>
  </si>
  <si>
    <t>oprema za održavanje i zaštitu</t>
  </si>
  <si>
    <t>sportska i glazb.oprema</t>
  </si>
  <si>
    <t>poslovni objekti</t>
  </si>
  <si>
    <t>Ostvarenje /Izvršenje 2023</t>
  </si>
  <si>
    <t>Ostvarenje/ izvršenje 2023</t>
  </si>
  <si>
    <t>Ostvaenje / Izvršenje 2023</t>
  </si>
  <si>
    <t>Ostvarenje / Izvršenje2022</t>
  </si>
  <si>
    <t>Ostvarenje / Izvršenje 2022</t>
  </si>
  <si>
    <t>donacija</t>
  </si>
  <si>
    <t>općiprihodi i primici</t>
  </si>
  <si>
    <t>Ukupni prihodi :</t>
  </si>
  <si>
    <t>projektno teh.dokumentacija</t>
  </si>
  <si>
    <t>int.i os.usluge</t>
  </si>
  <si>
    <t>int.usluge i osobne usluge</t>
  </si>
  <si>
    <t>Projekt K104000</t>
  </si>
  <si>
    <t>projekt k104000</t>
  </si>
  <si>
    <t>2675,,28</t>
  </si>
  <si>
    <t>ostali nesp.rashodi</t>
  </si>
  <si>
    <t>int.usluge-e tehničar</t>
  </si>
  <si>
    <t>programi za nad.djecu</t>
  </si>
  <si>
    <t>usluge telefona i prijevoza</t>
  </si>
  <si>
    <t>tr.s.rerezentacijap.</t>
  </si>
  <si>
    <t>naknade građanima u novcu tur</t>
  </si>
  <si>
    <t>ostale naknade građanima u naravi</t>
  </si>
  <si>
    <t>kom.usluge</t>
  </si>
  <si>
    <t>sit.inv,.</t>
  </si>
  <si>
    <t>rashodi za usluge</t>
  </si>
  <si>
    <t>IZVORNI PLAN/</t>
  </si>
  <si>
    <t>REBALANS</t>
  </si>
  <si>
    <t>IZVORNI PLAN / REBALANS</t>
  </si>
  <si>
    <t>rasodi za materijal i energiju</t>
  </si>
  <si>
    <t>naknade troškova zaposlenima</t>
  </si>
  <si>
    <t>PARTICIPATIVNI DJEČI PRORAČUN</t>
  </si>
  <si>
    <t>0,,00</t>
  </si>
  <si>
    <t>,0,00</t>
  </si>
  <si>
    <t>opči prihodi i primici</t>
  </si>
  <si>
    <t>400-04/24-01/02</t>
  </si>
  <si>
    <t>2140-81-01-245-1</t>
  </si>
  <si>
    <t>Izvršenje 2022</t>
  </si>
  <si>
    <t>Izvršenje 2023</t>
  </si>
  <si>
    <t>GODIŠNJI IZVJEŠTAJ O IZVRŠENJU FINANCIJSKOG PLANA ZA 2023GODINU OSNOVNA ŠKOLA VELIKO TRGOVIŠĆE</t>
  </si>
  <si>
    <t>GODIŠNJI IZVJEŠTAJ O IZVRŠENJU  FINANCIJSKOG PLANA ZA 2023 GODINU</t>
  </si>
  <si>
    <t>GODIŠNJI IZVJEŠTAJ O IZVRŠENJU FINANCIJSKOG PLANA ZA 2023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</si>
</sst>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0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sz val="6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6"/>
      <color rgb="FF000000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7" fillId="0" borderId="0" xfId="0" applyFont="1"/>
    <xf numFmtId="0" fontId="1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0" borderId="0" xfId="0" applyNumberFormat="1" applyFont="1"/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16" fillId="0" borderId="5" xfId="0" applyNumberFormat="1" applyFont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0" fillId="2" borderId="0" xfId="0" applyFont="1" applyFill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4" fontId="22" fillId="4" borderId="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0" fontId="11" fillId="3" borderId="2" xfId="0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/>
    </xf>
    <xf numFmtId="4" fontId="11" fillId="3" borderId="3" xfId="0" applyNumberFormat="1" applyFont="1" applyFill="1" applyBorder="1" applyAlignment="1">
      <alignment vertical="center" wrapText="1"/>
    </xf>
    <xf numFmtId="4" fontId="6" fillId="4" borderId="2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4" fontId="6" fillId="3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>
      <alignment horizontal="right" vertical="center" wrapText="1"/>
    </xf>
    <xf numFmtId="4" fontId="0" fillId="0" borderId="3" xfId="0" applyNumberFormat="1" applyBorder="1"/>
    <xf numFmtId="0" fontId="11" fillId="2" borderId="0" xfId="0" quotePrefix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4" fontId="11" fillId="2" borderId="0" xfId="0" applyNumberFormat="1" applyFon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/>
    </xf>
    <xf numFmtId="3" fontId="22" fillId="4" borderId="3" xfId="0" applyNumberFormat="1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" fontId="22" fillId="4" borderId="3" xfId="0" applyNumberFormat="1" applyFont="1" applyFill="1" applyBorder="1" applyAlignment="1">
      <alignment horizontal="center" wrapText="1"/>
    </xf>
    <xf numFmtId="3" fontId="22" fillId="4" borderId="3" xfId="0" applyNumberFormat="1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left" vertical="center" wrapText="1"/>
    </xf>
    <xf numFmtId="4" fontId="25" fillId="2" borderId="3" xfId="0" applyNumberFormat="1" applyFont="1" applyFill="1" applyBorder="1" applyAlignment="1">
      <alignment horizontal="right" vertical="center" wrapText="1"/>
    </xf>
    <xf numFmtId="4" fontId="22" fillId="2" borderId="3" xfId="0" applyNumberFormat="1" applyFont="1" applyFill="1" applyBorder="1" applyAlignment="1">
      <alignment horizontal="right"/>
    </xf>
    <xf numFmtId="0" fontId="26" fillId="2" borderId="3" xfId="0" quotePrefix="1" applyFont="1" applyFill="1" applyBorder="1" applyAlignment="1">
      <alignment horizontal="left" vertical="center"/>
    </xf>
    <xf numFmtId="49" fontId="26" fillId="2" borderId="3" xfId="0" quotePrefix="1" applyNumberFormat="1" applyFont="1" applyFill="1" applyBorder="1" applyAlignment="1">
      <alignment horizontal="left" vertical="center"/>
    </xf>
    <xf numFmtId="4" fontId="26" fillId="2" borderId="3" xfId="0" quotePrefix="1" applyNumberFormat="1" applyFont="1" applyFill="1" applyBorder="1" applyAlignment="1">
      <alignment horizontal="right" vertical="center"/>
    </xf>
    <xf numFmtId="4" fontId="27" fillId="2" borderId="3" xfId="0" applyNumberFormat="1" applyFont="1" applyFill="1" applyBorder="1" applyAlignment="1">
      <alignment horizontal="right"/>
    </xf>
    <xf numFmtId="16" fontId="26" fillId="2" borderId="3" xfId="0" quotePrefix="1" applyNumberFormat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16" fontId="25" fillId="2" borderId="3" xfId="0" quotePrefix="1" applyNumberFormat="1" applyFont="1" applyFill="1" applyBorder="1" applyAlignment="1">
      <alignment horizontal="left" vertical="center"/>
    </xf>
    <xf numFmtId="4" fontId="25" fillId="2" borderId="3" xfId="0" quotePrefix="1" applyNumberFormat="1" applyFont="1" applyFill="1" applyBorder="1" applyAlignment="1">
      <alignment horizontal="right" vertical="center"/>
    </xf>
    <xf numFmtId="0" fontId="28" fillId="2" borderId="3" xfId="0" quotePrefix="1" applyFont="1" applyFill="1" applyBorder="1" applyAlignment="1">
      <alignment horizontal="left" vertical="center"/>
    </xf>
    <xf numFmtId="4" fontId="28" fillId="2" borderId="3" xfId="0" quotePrefix="1" applyNumberFormat="1" applyFont="1" applyFill="1" applyBorder="1" applyAlignment="1">
      <alignment horizontal="right" vertical="center"/>
    </xf>
    <xf numFmtId="4" fontId="29" fillId="2" borderId="3" xfId="0" applyNumberFormat="1" applyFont="1" applyFill="1" applyBorder="1" applyAlignment="1">
      <alignment horizontal="right"/>
    </xf>
    <xf numFmtId="0" fontId="30" fillId="2" borderId="3" xfId="0" quotePrefix="1" applyFont="1" applyFill="1" applyBorder="1" applyAlignment="1">
      <alignment horizontal="left" vertical="center"/>
    </xf>
    <xf numFmtId="4" fontId="31" fillId="2" borderId="3" xfId="0" applyNumberFormat="1" applyFont="1" applyFill="1" applyBorder="1" applyAlignment="1">
      <alignment horizontal="right"/>
    </xf>
    <xf numFmtId="0" fontId="25" fillId="2" borderId="3" xfId="0" quotePrefix="1" applyFont="1" applyFill="1" applyBorder="1" applyAlignment="1">
      <alignment horizontal="left" vertical="center" wrapText="1"/>
    </xf>
    <xf numFmtId="4" fontId="25" fillId="2" borderId="3" xfId="0" quotePrefix="1" applyNumberFormat="1" applyFont="1" applyFill="1" applyBorder="1" applyAlignment="1">
      <alignment horizontal="right" vertical="center" wrapText="1"/>
    </xf>
    <xf numFmtId="14" fontId="26" fillId="2" borderId="3" xfId="0" quotePrefix="1" applyNumberFormat="1" applyFont="1" applyFill="1" applyBorder="1" applyAlignment="1">
      <alignment horizontal="left" vertical="center"/>
    </xf>
    <xf numFmtId="0" fontId="26" fillId="2" borderId="3" xfId="0" quotePrefix="1" applyFont="1" applyFill="1" applyBorder="1" applyAlignment="1">
      <alignment horizontal="left" vertical="center" wrapText="1"/>
    </xf>
    <xf numFmtId="4" fontId="26" fillId="2" borderId="3" xfId="0" quotePrefix="1" applyNumberFormat="1" applyFont="1" applyFill="1" applyBorder="1" applyAlignment="1">
      <alignment horizontal="right" vertical="center" wrapText="1"/>
    </xf>
    <xf numFmtId="0" fontId="26" fillId="2" borderId="3" xfId="0" applyFont="1" applyFill="1" applyBorder="1" applyAlignment="1">
      <alignment horizontal="left" vertical="center" wrapText="1"/>
    </xf>
    <xf numFmtId="4" fontId="26" fillId="2" borderId="3" xfId="0" applyNumberFormat="1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horizontal="left" vertical="center" wrapText="1"/>
    </xf>
    <xf numFmtId="4" fontId="28" fillId="2" borderId="3" xfId="0" applyNumberFormat="1" applyFont="1" applyFill="1" applyBorder="1" applyAlignment="1">
      <alignment horizontal="right" vertical="center" wrapText="1"/>
    </xf>
    <xf numFmtId="4" fontId="32" fillId="0" borderId="3" xfId="0" applyNumberFormat="1" applyFont="1" applyBorder="1"/>
    <xf numFmtId="4" fontId="33" fillId="0" borderId="3" xfId="0" applyNumberFormat="1" applyFont="1" applyBorder="1"/>
    <xf numFmtId="14" fontId="25" fillId="2" borderId="3" xfId="0" quotePrefix="1" applyNumberFormat="1" applyFont="1" applyFill="1" applyBorder="1" applyAlignment="1">
      <alignment horizontal="left" vertical="center"/>
    </xf>
    <xf numFmtId="14" fontId="28" fillId="2" borderId="3" xfId="0" quotePrefix="1" applyNumberFormat="1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vertical="center" wrapText="1"/>
    </xf>
    <xf numFmtId="14" fontId="26" fillId="2" borderId="3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4" fontId="22" fillId="2" borderId="4" xfId="0" applyNumberFormat="1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4" fontId="29" fillId="2" borderId="4" xfId="0" applyNumberFormat="1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4" fontId="27" fillId="2" borderId="4" xfId="0" applyNumberFormat="1" applyFont="1" applyFill="1" applyBorder="1" applyAlignment="1">
      <alignment horizontal="right" wrapText="1"/>
    </xf>
    <xf numFmtId="0" fontId="31" fillId="2" borderId="1" xfId="0" applyFont="1" applyFill="1" applyBorder="1" applyAlignment="1">
      <alignment horizontal="left" vertical="center" wrapText="1" indent="1"/>
    </xf>
    <xf numFmtId="0" fontId="31" fillId="2" borderId="2" xfId="0" applyFont="1" applyFill="1" applyBorder="1" applyAlignment="1">
      <alignment horizontal="left" vertical="center" wrapText="1" indent="1"/>
    </xf>
    <xf numFmtId="0" fontId="31" fillId="2" borderId="4" xfId="0" applyFont="1" applyFill="1" applyBorder="1" applyAlignment="1">
      <alignment horizontal="left" vertical="center" wrapText="1" indent="1"/>
    </xf>
    <xf numFmtId="0" fontId="31" fillId="2" borderId="4" xfId="0" applyFont="1" applyFill="1" applyBorder="1" applyAlignment="1">
      <alignment horizontal="left" vertical="center" wrapText="1"/>
    </xf>
    <xf numFmtId="4" fontId="31" fillId="2" borderId="4" xfId="0" applyNumberFormat="1" applyFont="1" applyFill="1" applyBorder="1" applyAlignment="1">
      <alignment horizontal="right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left" vertical="center"/>
    </xf>
    <xf numFmtId="0" fontId="31" fillId="2" borderId="2" xfId="0" applyFont="1" applyFill="1" applyBorder="1" applyAlignment="1">
      <alignment horizontal="left" vertical="top" wrapText="1"/>
    </xf>
    <xf numFmtId="4" fontId="24" fillId="4" borderId="3" xfId="0" applyNumberFormat="1" applyFont="1" applyFill="1" applyBorder="1" applyAlignment="1">
      <alignment horizontal="center" vertical="center" wrapText="1"/>
    </xf>
    <xf numFmtId="1" fontId="22" fillId="4" borderId="3" xfId="0" applyNumberFormat="1" applyFont="1" applyFill="1" applyBorder="1" applyAlignment="1">
      <alignment horizontal="center" vertical="center" wrapText="1"/>
    </xf>
    <xf numFmtId="1" fontId="24" fillId="4" borderId="3" xfId="0" applyNumberFormat="1" applyFont="1" applyFill="1" applyBorder="1" applyAlignment="1">
      <alignment horizontal="center" vertical="center" wrapText="1"/>
    </xf>
    <xf numFmtId="1" fontId="20" fillId="4" borderId="3" xfId="0" applyNumberFormat="1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0" fontId="31" fillId="2" borderId="3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left" vertical="center"/>
    </xf>
    <xf numFmtId="14" fontId="26" fillId="2" borderId="3" xfId="0" applyNumberFormat="1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" fontId="34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2" fillId="0" borderId="3" xfId="0" applyNumberFormat="1" applyFont="1" applyBorder="1" applyAlignment="1">
      <alignment horizontal="right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4" fontId="30" fillId="2" borderId="3" xfId="0" quotePrefix="1" applyNumberFormat="1" applyFont="1" applyFill="1" applyBorder="1" applyAlignment="1">
      <alignment horizontal="right" vertical="center"/>
    </xf>
    <xf numFmtId="0" fontId="30" fillId="2" borderId="3" xfId="0" applyFont="1" applyFill="1" applyBorder="1" applyAlignment="1">
      <alignment horizontal="left" vertical="center" wrapText="1"/>
    </xf>
    <xf numFmtId="4" fontId="30" fillId="2" borderId="3" xfId="0" applyNumberFormat="1" applyFont="1" applyFill="1" applyBorder="1" applyAlignment="1">
      <alignment horizontal="right" vertical="center" wrapText="1"/>
    </xf>
    <xf numFmtId="0" fontId="30" fillId="2" borderId="3" xfId="0" quotePrefix="1" applyFont="1" applyFill="1" applyBorder="1" applyAlignment="1">
      <alignment horizontal="left" vertical="center" wrapText="1"/>
    </xf>
    <xf numFmtId="4" fontId="30" fillId="2" borderId="3" xfId="0" quotePrefix="1" applyNumberFormat="1" applyFont="1" applyFill="1" applyBorder="1" applyAlignment="1">
      <alignment horizontal="right" vertical="center" wrapText="1"/>
    </xf>
    <xf numFmtId="0" fontId="30" fillId="2" borderId="3" xfId="0" applyFont="1" applyFill="1" applyBorder="1" applyAlignment="1">
      <alignment vertical="center" wrapText="1"/>
    </xf>
    <xf numFmtId="0" fontId="28" fillId="2" borderId="3" xfId="0" quotePrefix="1" applyFont="1" applyFill="1" applyBorder="1" applyAlignment="1">
      <alignment horizontal="left" vertical="center" wrapText="1"/>
    </xf>
    <xf numFmtId="4" fontId="28" fillId="2" borderId="3" xfId="0" quotePrefix="1" applyNumberFormat="1" applyFont="1" applyFill="1" applyBorder="1" applyAlignment="1">
      <alignment horizontal="right" vertical="center" wrapText="1"/>
    </xf>
    <xf numFmtId="0" fontId="28" fillId="2" borderId="3" xfId="0" applyFont="1" applyFill="1" applyBorder="1" applyAlignment="1">
      <alignment vertical="center" wrapText="1"/>
    </xf>
    <xf numFmtId="1" fontId="35" fillId="0" borderId="0" xfId="0" applyNumberFormat="1" applyFont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 wrapText="1"/>
    </xf>
    <xf numFmtId="1" fontId="35" fillId="0" borderId="3" xfId="0" applyNumberFormat="1" applyFont="1" applyBorder="1" applyAlignment="1">
      <alignment horizontal="center" vertical="center"/>
    </xf>
    <xf numFmtId="0" fontId="36" fillId="0" borderId="3" xfId="0" applyFont="1" applyBorder="1"/>
    <xf numFmtId="4" fontId="36" fillId="0" borderId="3" xfId="0" applyNumberFormat="1" applyFont="1" applyBorder="1"/>
    <xf numFmtId="4" fontId="23" fillId="0" borderId="3" xfId="0" applyNumberFormat="1" applyFont="1" applyBorder="1"/>
    <xf numFmtId="0" fontId="22" fillId="2" borderId="2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4" fontId="1" fillId="0" borderId="0" xfId="0" applyNumberFormat="1" applyFont="1"/>
    <xf numFmtId="0" fontId="22" fillId="2" borderId="3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 indent="1"/>
    </xf>
    <xf numFmtId="0" fontId="27" fillId="2" borderId="2" xfId="0" applyFont="1" applyFill="1" applyBorder="1" applyAlignment="1">
      <alignment horizontal="left" vertical="center" wrapText="1" indent="1"/>
    </xf>
    <xf numFmtId="0" fontId="27" fillId="2" borderId="4" xfId="0" applyFont="1" applyFill="1" applyBorder="1" applyAlignment="1">
      <alignment horizontal="left" vertical="center" wrapText="1" indent="1"/>
    </xf>
    <xf numFmtId="4" fontId="27" fillId="2" borderId="4" xfId="0" applyNumberFormat="1" applyFont="1" applyFill="1" applyBorder="1" applyAlignment="1">
      <alignment horizontal="right"/>
    </xf>
    <xf numFmtId="0" fontId="27" fillId="2" borderId="2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23" fillId="0" borderId="1" xfId="0" applyFont="1" applyBorder="1"/>
    <xf numFmtId="0" fontId="23" fillId="0" borderId="4" xfId="0" applyFont="1" applyBorder="1"/>
    <xf numFmtId="0" fontId="2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6" fillId="0" borderId="3" xfId="0" applyFont="1" applyBorder="1"/>
    <xf numFmtId="1" fontId="35" fillId="0" borderId="3" xfId="0" applyNumberFormat="1" applyFont="1" applyBorder="1" applyAlignment="1">
      <alignment horizontal="center" vertical="center"/>
    </xf>
    <xf numFmtId="0" fontId="23" fillId="0" borderId="2" xfId="0" applyFont="1" applyBorder="1"/>
    <xf numFmtId="0" fontId="36" fillId="0" borderId="1" xfId="0" applyFont="1" applyBorder="1"/>
    <xf numFmtId="0" fontId="36" fillId="0" borderId="2" xfId="0" applyFont="1" applyBorder="1"/>
    <xf numFmtId="0" fontId="36" fillId="0" borderId="4" xfId="0" applyFont="1" applyBorder="1"/>
    <xf numFmtId="0" fontId="0" fillId="0" borderId="3" xfId="0" applyBorder="1"/>
    <xf numFmtId="0" fontId="36" fillId="0" borderId="3" xfId="0" applyFont="1" applyBorder="1" applyAlignment="1">
      <alignment horizontal="left"/>
    </xf>
    <xf numFmtId="0" fontId="37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J10" sqref="J10"/>
    </sheetView>
  </sheetViews>
  <sheetFormatPr defaultRowHeight="15" x14ac:dyDescent="0.25"/>
  <cols>
    <col min="5" max="5" width="26.5703125" customWidth="1"/>
    <col min="6" max="6" width="19.85546875" customWidth="1"/>
    <col min="7" max="7" width="20.140625" style="40" customWidth="1"/>
    <col min="8" max="8" width="18.7109375" style="40" customWidth="1"/>
    <col min="9" max="9" width="11.140625" style="40" customWidth="1"/>
    <col min="10" max="10" width="11.28515625" style="40" customWidth="1"/>
  </cols>
  <sheetData>
    <row r="1" spans="1:10" x14ac:dyDescent="0.25">
      <c r="A1" s="28" t="s">
        <v>228</v>
      </c>
      <c r="B1" s="28"/>
      <c r="C1" s="28"/>
    </row>
    <row r="2" spans="1:10" x14ac:dyDescent="0.25">
      <c r="A2" s="28" t="s">
        <v>305</v>
      </c>
      <c r="B2" s="28"/>
      <c r="C2" s="28"/>
    </row>
    <row r="3" spans="1:10" x14ac:dyDescent="0.25">
      <c r="A3" t="s">
        <v>303</v>
      </c>
      <c r="B3" t="s">
        <v>352</v>
      </c>
    </row>
    <row r="4" spans="1:10" x14ac:dyDescent="0.25">
      <c r="A4" t="s">
        <v>304</v>
      </c>
      <c r="B4" t="s">
        <v>353</v>
      </c>
    </row>
    <row r="5" spans="1:10" x14ac:dyDescent="0.25">
      <c r="A5" t="s">
        <v>306</v>
      </c>
    </row>
    <row r="7" spans="1:10" ht="42" customHeight="1" x14ac:dyDescent="0.25">
      <c r="A7" s="216" t="s">
        <v>358</v>
      </c>
      <c r="B7" s="216"/>
      <c r="C7" s="216"/>
      <c r="D7" s="216"/>
      <c r="E7" s="216"/>
      <c r="F7" s="216"/>
      <c r="G7" s="216"/>
      <c r="H7" s="216"/>
      <c r="I7" s="216"/>
      <c r="J7" s="216"/>
    </row>
    <row r="8" spans="1:10" ht="18" customHeight="1" x14ac:dyDescent="0.25">
      <c r="A8" s="3"/>
      <c r="B8" s="3"/>
      <c r="C8" s="3"/>
      <c r="D8" s="3"/>
      <c r="E8" s="3"/>
      <c r="F8" s="3"/>
      <c r="G8" s="31"/>
      <c r="H8" s="31"/>
      <c r="I8" s="31"/>
      <c r="J8" s="31"/>
    </row>
    <row r="9" spans="1:10" ht="15.75" x14ac:dyDescent="0.25">
      <c r="A9" s="216" t="s">
        <v>27</v>
      </c>
      <c r="B9" s="216"/>
      <c r="C9" s="216"/>
      <c r="D9" s="216"/>
      <c r="E9" s="216"/>
      <c r="F9" s="216"/>
      <c r="G9" s="216"/>
      <c r="H9" s="220"/>
      <c r="I9" s="220"/>
      <c r="J9" s="49"/>
    </row>
    <row r="10" spans="1:10" ht="18" x14ac:dyDescent="0.25">
      <c r="A10" s="3"/>
      <c r="B10" s="3"/>
      <c r="C10" s="3"/>
      <c r="D10" s="3"/>
      <c r="E10" s="3"/>
      <c r="F10" s="3"/>
      <c r="G10" s="31"/>
      <c r="H10" s="41"/>
      <c r="I10" s="41"/>
      <c r="J10" s="41"/>
    </row>
    <row r="11" spans="1:10" ht="18" customHeight="1" x14ac:dyDescent="0.25">
      <c r="A11" s="216" t="s">
        <v>35</v>
      </c>
      <c r="B11" s="219"/>
      <c r="C11" s="219"/>
      <c r="D11" s="219"/>
      <c r="E11" s="219"/>
      <c r="F11" s="219"/>
      <c r="G11" s="219"/>
      <c r="H11" s="219"/>
      <c r="I11" s="219"/>
      <c r="J11" s="48"/>
    </row>
    <row r="12" spans="1:10" ht="18" x14ac:dyDescent="0.25">
      <c r="A12" s="1"/>
      <c r="B12" s="2"/>
      <c r="C12" s="2"/>
      <c r="D12" s="2"/>
      <c r="E12" s="5"/>
      <c r="F12" s="5"/>
      <c r="G12" s="32"/>
      <c r="H12" s="32"/>
      <c r="I12" s="42"/>
      <c r="J12" s="50"/>
    </row>
    <row r="13" spans="1:10" ht="25.5" x14ac:dyDescent="0.25">
      <c r="A13" s="22"/>
      <c r="B13" s="23"/>
      <c r="C13" s="23"/>
      <c r="D13" s="24"/>
      <c r="E13" s="25"/>
      <c r="F13" s="82" t="s">
        <v>301</v>
      </c>
      <c r="G13" s="33" t="s">
        <v>343</v>
      </c>
      <c r="H13" s="33" t="s">
        <v>302</v>
      </c>
      <c r="I13" s="83" t="s">
        <v>196</v>
      </c>
      <c r="J13" s="83" t="s">
        <v>197</v>
      </c>
    </row>
    <row r="14" spans="1:10" x14ac:dyDescent="0.25">
      <c r="A14" s="22"/>
      <c r="B14" s="23"/>
      <c r="C14" s="23"/>
      <c r="D14" s="24"/>
      <c r="E14" s="25"/>
      <c r="F14" s="82">
        <v>1</v>
      </c>
      <c r="G14" s="84" t="s">
        <v>344</v>
      </c>
      <c r="H14" s="84">
        <v>3</v>
      </c>
      <c r="I14" s="84">
        <v>4</v>
      </c>
      <c r="J14" s="84">
        <v>5</v>
      </c>
    </row>
    <row r="15" spans="1:10" s="28" customFormat="1" x14ac:dyDescent="0.25">
      <c r="A15" s="221" t="s">
        <v>0</v>
      </c>
      <c r="B15" s="222"/>
      <c r="C15" s="222"/>
      <c r="D15" s="222"/>
      <c r="E15" s="223"/>
      <c r="F15" s="65">
        <v>1170495.27</v>
      </c>
      <c r="G15" s="65">
        <v>1296766</v>
      </c>
      <c r="H15" s="65">
        <v>1368934.24</v>
      </c>
      <c r="I15" s="34">
        <f>IFERROR(H15/F15*100,0)</f>
        <v>116.95341921373164</v>
      </c>
      <c r="J15" s="34">
        <f>IFERROR(H15/G15*100,0)</f>
        <v>105.56524770081882</v>
      </c>
    </row>
    <row r="16" spans="1:10" x14ac:dyDescent="0.25">
      <c r="A16" s="224" t="s">
        <v>1</v>
      </c>
      <c r="B16" s="218"/>
      <c r="C16" s="218"/>
      <c r="D16" s="218"/>
      <c r="E16" s="225"/>
      <c r="F16" s="61">
        <v>1170495.27</v>
      </c>
      <c r="G16" s="63">
        <v>1281506</v>
      </c>
      <c r="H16" s="63">
        <v>1368934.24</v>
      </c>
      <c r="I16" s="34">
        <f t="shared" ref="I16:I21" si="0">IFERROR(H16/F16*100,0)</f>
        <v>116.95341921373164</v>
      </c>
      <c r="J16" s="34">
        <f t="shared" ref="J16:J21" si="1">IFERROR(H16/G16*100,0)</f>
        <v>106.82230438249995</v>
      </c>
    </row>
    <row r="17" spans="1:10" x14ac:dyDescent="0.25">
      <c r="A17" s="226" t="s">
        <v>2</v>
      </c>
      <c r="B17" s="225"/>
      <c r="C17" s="225"/>
      <c r="D17" s="225"/>
      <c r="E17" s="225"/>
      <c r="F17" s="61"/>
      <c r="G17" s="63">
        <v>15260</v>
      </c>
      <c r="H17" s="63"/>
      <c r="I17" s="34">
        <f t="shared" si="0"/>
        <v>0</v>
      </c>
      <c r="J17" s="34">
        <f t="shared" si="1"/>
        <v>0</v>
      </c>
    </row>
    <row r="18" spans="1:10" s="28" customFormat="1" x14ac:dyDescent="0.25">
      <c r="A18" s="26" t="s">
        <v>3</v>
      </c>
      <c r="B18" s="64"/>
      <c r="C18" s="64"/>
      <c r="D18" s="64"/>
      <c r="E18" s="64"/>
      <c r="F18" s="65">
        <v>1170965.45</v>
      </c>
      <c r="G18" s="65">
        <v>1296766</v>
      </c>
      <c r="H18" s="65">
        <v>1370881.92</v>
      </c>
      <c r="I18" s="34">
        <f t="shared" si="0"/>
        <v>117.07278980776077</v>
      </c>
      <c r="J18" s="34">
        <f t="shared" si="1"/>
        <v>105.71544287866892</v>
      </c>
    </row>
    <row r="19" spans="1:10" x14ac:dyDescent="0.25">
      <c r="A19" s="217" t="s">
        <v>4</v>
      </c>
      <c r="B19" s="218"/>
      <c r="C19" s="218"/>
      <c r="D19" s="218"/>
      <c r="E19" s="218"/>
      <c r="F19" s="62">
        <v>1165157.92</v>
      </c>
      <c r="G19" s="63">
        <v>1279916</v>
      </c>
      <c r="H19" s="63">
        <v>1358209.88</v>
      </c>
      <c r="I19" s="34">
        <f t="shared" si="0"/>
        <v>116.56873773814283</v>
      </c>
      <c r="J19" s="34">
        <f t="shared" si="1"/>
        <v>106.11711081039692</v>
      </c>
    </row>
    <row r="20" spans="1:10" x14ac:dyDescent="0.25">
      <c r="A20" s="226" t="s">
        <v>5</v>
      </c>
      <c r="B20" s="225"/>
      <c r="C20" s="225"/>
      <c r="D20" s="225"/>
      <c r="E20" s="225"/>
      <c r="F20" s="61">
        <v>5807.53</v>
      </c>
      <c r="G20" s="63">
        <v>16850</v>
      </c>
      <c r="H20" s="63">
        <v>12672.04</v>
      </c>
      <c r="I20" s="34">
        <f t="shared" si="0"/>
        <v>218.20016426949152</v>
      </c>
      <c r="J20" s="34">
        <f t="shared" si="1"/>
        <v>75.204985163204753</v>
      </c>
    </row>
    <row r="21" spans="1:10" s="28" customFormat="1" x14ac:dyDescent="0.25">
      <c r="A21" s="228" t="s">
        <v>212</v>
      </c>
      <c r="B21" s="222"/>
      <c r="C21" s="222"/>
      <c r="D21" s="222"/>
      <c r="E21" s="222"/>
      <c r="F21" s="66">
        <v>-470.18</v>
      </c>
      <c r="G21" s="66"/>
      <c r="H21" s="66">
        <v>-1947.68</v>
      </c>
      <c r="I21" s="34">
        <f t="shared" si="0"/>
        <v>414.24135437492026</v>
      </c>
      <c r="J21" s="34">
        <f t="shared" si="1"/>
        <v>0</v>
      </c>
    </row>
    <row r="22" spans="1:10" ht="18" x14ac:dyDescent="0.25">
      <c r="A22" s="3"/>
      <c r="B22" s="6"/>
      <c r="C22" s="6"/>
      <c r="D22" s="6"/>
      <c r="E22" s="6"/>
      <c r="F22" s="6"/>
      <c r="G22" s="36"/>
      <c r="H22" s="36"/>
      <c r="I22" s="36"/>
      <c r="J22" s="36"/>
    </row>
    <row r="23" spans="1:10" ht="18" customHeight="1" x14ac:dyDescent="0.25">
      <c r="A23" s="216" t="s">
        <v>36</v>
      </c>
      <c r="B23" s="219"/>
      <c r="C23" s="219"/>
      <c r="D23" s="219"/>
      <c r="E23" s="219"/>
      <c r="F23" s="219"/>
      <c r="G23" s="219"/>
      <c r="H23" s="219"/>
      <c r="I23" s="219"/>
      <c r="J23" s="48"/>
    </row>
    <row r="24" spans="1:10" ht="18" x14ac:dyDescent="0.25">
      <c r="A24" s="3"/>
      <c r="B24" s="6"/>
      <c r="C24" s="6"/>
      <c r="D24" s="6"/>
      <c r="E24" s="6"/>
      <c r="F24" s="6"/>
      <c r="G24" s="36"/>
      <c r="H24" s="36"/>
      <c r="I24" s="36"/>
      <c r="J24" s="36"/>
    </row>
    <row r="25" spans="1:10" ht="15.75" customHeight="1" x14ac:dyDescent="0.25">
      <c r="A25" s="224" t="s">
        <v>6</v>
      </c>
      <c r="B25" s="227"/>
      <c r="C25" s="227"/>
      <c r="D25" s="227"/>
      <c r="E25" s="227"/>
      <c r="F25" s="68">
        <v>0</v>
      </c>
      <c r="G25" s="35">
        <v>0</v>
      </c>
      <c r="H25" s="35">
        <v>0</v>
      </c>
      <c r="I25" s="34">
        <f t="shared" ref="I25" si="2">IFERROR(H25/F25*100,0)</f>
        <v>0</v>
      </c>
      <c r="J25" s="34">
        <f t="shared" ref="J25" si="3">IFERROR(H25/G25*100,0)</f>
        <v>0</v>
      </c>
    </row>
    <row r="26" spans="1:10" x14ac:dyDescent="0.25">
      <c r="A26" s="224" t="s">
        <v>7</v>
      </c>
      <c r="B26" s="218"/>
      <c r="C26" s="218"/>
      <c r="D26" s="218"/>
      <c r="E26" s="218"/>
      <c r="F26" s="51">
        <v>0</v>
      </c>
      <c r="G26" s="35">
        <v>0</v>
      </c>
      <c r="H26" s="35">
        <v>0</v>
      </c>
      <c r="I26" s="34">
        <f t="shared" ref="I26:I27" si="4">IFERROR(H26/F26*100,0)</f>
        <v>0</v>
      </c>
      <c r="J26" s="34">
        <f t="shared" ref="J26:J27" si="5">IFERROR(H26/G26*100,0)</f>
        <v>0</v>
      </c>
    </row>
    <row r="27" spans="1:10" x14ac:dyDescent="0.25">
      <c r="A27" s="228" t="s">
        <v>8</v>
      </c>
      <c r="B27" s="229"/>
      <c r="C27" s="229"/>
      <c r="D27" s="229"/>
      <c r="E27" s="229"/>
      <c r="F27" s="52">
        <v>0</v>
      </c>
      <c r="G27" s="34">
        <v>0</v>
      </c>
      <c r="H27" s="34">
        <v>0</v>
      </c>
      <c r="I27" s="34">
        <f t="shared" si="4"/>
        <v>0</v>
      </c>
      <c r="J27" s="34">
        <f t="shared" si="5"/>
        <v>0</v>
      </c>
    </row>
    <row r="28" spans="1:10" ht="18" x14ac:dyDescent="0.25">
      <c r="A28" s="19"/>
      <c r="B28" s="6"/>
      <c r="C28" s="6"/>
      <c r="D28" s="6"/>
      <c r="E28" s="6"/>
      <c r="F28" s="6"/>
      <c r="G28" s="36"/>
      <c r="H28" s="36">
        <v>0</v>
      </c>
      <c r="I28" s="36"/>
      <c r="J28" s="36"/>
    </row>
    <row r="29" spans="1:10" ht="18" customHeight="1" x14ac:dyDescent="0.25">
      <c r="A29" s="216" t="s">
        <v>43</v>
      </c>
      <c r="B29" s="219"/>
      <c r="C29" s="219"/>
      <c r="D29" s="219"/>
      <c r="E29" s="219"/>
      <c r="F29" s="219"/>
      <c r="G29" s="219"/>
      <c r="H29" s="219"/>
      <c r="I29" s="219"/>
      <c r="J29" s="48"/>
    </row>
    <row r="30" spans="1:10" ht="18" x14ac:dyDescent="0.25">
      <c r="A30" s="19"/>
      <c r="B30" s="6"/>
      <c r="C30" s="6"/>
      <c r="D30" s="6"/>
      <c r="E30" s="6"/>
      <c r="F30" s="6"/>
      <c r="G30" s="36"/>
      <c r="H30" s="36"/>
      <c r="I30" s="36"/>
      <c r="J30" s="36"/>
    </row>
    <row r="31" spans="1:10" x14ac:dyDescent="0.25">
      <c r="A31" s="232" t="s">
        <v>37</v>
      </c>
      <c r="B31" s="233"/>
      <c r="C31" s="233"/>
      <c r="D31" s="233"/>
      <c r="E31" s="234"/>
      <c r="F31" s="67">
        <v>159</v>
      </c>
      <c r="G31" s="37"/>
      <c r="H31" s="37">
        <v>311.49</v>
      </c>
      <c r="I31" s="34">
        <f t="shared" ref="I31" si="6">IFERROR(H31/F31*100,0)</f>
        <v>195.90566037735852</v>
      </c>
      <c r="J31" s="34">
        <f t="shared" ref="J31" si="7">IFERROR(H31/G31*100,0)</f>
        <v>0</v>
      </c>
    </row>
    <row r="32" spans="1:10" ht="30" customHeight="1" x14ac:dyDescent="0.25">
      <c r="A32" s="235" t="s">
        <v>94</v>
      </c>
      <c r="B32" s="236"/>
      <c r="C32" s="236"/>
      <c r="D32" s="236"/>
      <c r="E32" s="237"/>
      <c r="F32" s="69"/>
      <c r="G32" s="38"/>
      <c r="H32" s="38">
        <v>0</v>
      </c>
      <c r="I32" s="34">
        <f t="shared" ref="I32" si="8">IFERROR(H32/F32*100,0)</f>
        <v>0</v>
      </c>
      <c r="J32" s="34">
        <f t="shared" ref="J32" si="9">IFERROR(H32/G32*100,0)</f>
        <v>0</v>
      </c>
    </row>
    <row r="33" spans="1:10" x14ac:dyDescent="0.25">
      <c r="F33" s="40"/>
    </row>
    <row r="34" spans="1:10" x14ac:dyDescent="0.25">
      <c r="F34" s="40"/>
    </row>
    <row r="35" spans="1:10" x14ac:dyDescent="0.25">
      <c r="A35" s="217" t="s">
        <v>9</v>
      </c>
      <c r="B35" s="218"/>
      <c r="C35" s="218"/>
      <c r="D35" s="218"/>
      <c r="E35" s="218"/>
      <c r="F35" s="70">
        <v>158.69</v>
      </c>
      <c r="G35" s="35"/>
      <c r="H35" s="35">
        <v>311.49</v>
      </c>
      <c r="I35" s="34">
        <f t="shared" ref="I35" si="10">IFERROR(H35/F35*100,0)</f>
        <v>196.28836095532171</v>
      </c>
      <c r="J35" s="34">
        <f t="shared" ref="J35" si="11">IFERROR(H35/G35*100,0)</f>
        <v>0</v>
      </c>
    </row>
    <row r="36" spans="1:10" ht="11.25" customHeight="1" x14ac:dyDescent="0.25">
      <c r="A36" s="15"/>
      <c r="B36" s="16"/>
      <c r="C36" s="16"/>
      <c r="D36" s="16"/>
      <c r="E36" s="16"/>
      <c r="F36" s="16"/>
      <c r="G36" s="39"/>
      <c r="H36" s="39"/>
      <c r="I36" s="39"/>
      <c r="J36" s="39"/>
    </row>
    <row r="37" spans="1:10" ht="29.25" customHeight="1" x14ac:dyDescent="0.25">
      <c r="J37" s="46"/>
    </row>
    <row r="38" spans="1:10" ht="15" customHeight="1" x14ac:dyDescent="0.25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10" x14ac:dyDescent="0.25">
      <c r="J39" s="46"/>
    </row>
    <row r="40" spans="1:10" ht="8.25" customHeight="1" x14ac:dyDescent="0.25">
      <c r="A40" s="230"/>
      <c r="B40" s="231"/>
      <c r="C40" s="231"/>
      <c r="D40" s="231"/>
      <c r="E40" s="231"/>
      <c r="F40" s="231"/>
      <c r="G40" s="231"/>
      <c r="H40" s="231"/>
      <c r="I40" s="231"/>
    </row>
    <row r="41" spans="1:10" ht="29.25" customHeight="1" x14ac:dyDescent="0.25">
      <c r="J41" s="46"/>
    </row>
  </sheetData>
  <mergeCells count="19">
    <mergeCell ref="A40:I40"/>
    <mergeCell ref="A29:I29"/>
    <mergeCell ref="A35:E35"/>
    <mergeCell ref="A38:I38"/>
    <mergeCell ref="A31:E31"/>
    <mergeCell ref="A32:E32"/>
    <mergeCell ref="A25:E25"/>
    <mergeCell ref="A26:E26"/>
    <mergeCell ref="A27:E27"/>
    <mergeCell ref="A20:E20"/>
    <mergeCell ref="A21:E21"/>
    <mergeCell ref="A7:J7"/>
    <mergeCell ref="A19:E19"/>
    <mergeCell ref="A11:I11"/>
    <mergeCell ref="A23:I23"/>
    <mergeCell ref="A9:I9"/>
    <mergeCell ref="A15:E15"/>
    <mergeCell ref="A16:E16"/>
    <mergeCell ref="A17:E17"/>
  </mergeCells>
  <pageMargins left="0.7" right="0.7" top="0.75" bottom="0.75" header="0.3" footer="0.3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FBA9-F8FE-44C1-9E1D-35E342B8EBF6}">
  <sheetPr>
    <pageSetUpPr fitToPage="1"/>
  </sheetPr>
  <dimension ref="A1:K111"/>
  <sheetViews>
    <sheetView workbookViewId="0">
      <selection activeCell="A3" sqref="A3:I3"/>
    </sheetView>
  </sheetViews>
  <sheetFormatPr defaultRowHeight="15" x14ac:dyDescent="0.25"/>
  <cols>
    <col min="1" max="1" width="4.7109375" customWidth="1"/>
    <col min="2" max="2" width="5" customWidth="1"/>
    <col min="3" max="3" width="5.42578125" customWidth="1"/>
    <col min="4" max="4" width="5.5703125" customWidth="1"/>
    <col min="5" max="5" width="37" customWidth="1"/>
    <col min="6" max="6" width="15.5703125" customWidth="1"/>
    <col min="7" max="7" width="13.7109375" style="40" customWidth="1"/>
    <col min="8" max="8" width="15.140625" style="40" customWidth="1"/>
    <col min="9" max="9" width="7.7109375" style="40" customWidth="1"/>
    <col min="10" max="10" width="7.7109375" customWidth="1"/>
  </cols>
  <sheetData>
    <row r="1" spans="1:11" ht="46.5" customHeight="1" x14ac:dyDescent="0.25">
      <c r="A1" s="216" t="s">
        <v>356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8" customHeight="1" x14ac:dyDescent="0.25">
      <c r="A2" s="3"/>
      <c r="B2" s="3"/>
      <c r="C2" s="3"/>
      <c r="D2" s="3"/>
      <c r="E2" s="3"/>
      <c r="F2" s="3"/>
      <c r="G2" s="31"/>
      <c r="H2" s="31"/>
      <c r="I2" s="85"/>
    </row>
    <row r="3" spans="1:11" ht="15.75" x14ac:dyDescent="0.25">
      <c r="A3" s="216" t="s">
        <v>27</v>
      </c>
      <c r="B3" s="216"/>
      <c r="C3" s="216"/>
      <c r="D3" s="216"/>
      <c r="E3" s="216"/>
      <c r="F3" s="216"/>
      <c r="G3" s="216"/>
      <c r="H3" s="220"/>
      <c r="I3" s="220"/>
    </row>
    <row r="4" spans="1:11" ht="18" x14ac:dyDescent="0.25">
      <c r="A4" s="3"/>
      <c r="B4" s="3"/>
      <c r="C4" s="3"/>
      <c r="D4" s="3"/>
      <c r="E4" s="3"/>
      <c r="F4" s="3"/>
      <c r="G4" s="31"/>
      <c r="H4" s="41"/>
      <c r="I4" s="86"/>
    </row>
    <row r="5" spans="1:11" ht="18" customHeight="1" x14ac:dyDescent="0.25">
      <c r="A5" s="216" t="s">
        <v>11</v>
      </c>
      <c r="B5" s="219"/>
      <c r="C5" s="219"/>
      <c r="D5" s="219"/>
      <c r="E5" s="219"/>
      <c r="F5" s="219"/>
      <c r="G5" s="219"/>
      <c r="H5" s="219"/>
      <c r="I5" s="219"/>
    </row>
    <row r="6" spans="1:11" ht="18" x14ac:dyDescent="0.25">
      <c r="A6" s="3"/>
      <c r="B6" s="3"/>
      <c r="C6" s="3"/>
      <c r="D6" s="3"/>
      <c r="E6" s="3"/>
      <c r="F6" s="3"/>
      <c r="G6" s="31"/>
      <c r="H6" s="41"/>
      <c r="I6" s="86"/>
    </row>
    <row r="7" spans="1:11" ht="15.75" x14ac:dyDescent="0.25">
      <c r="A7" s="216" t="s">
        <v>213</v>
      </c>
      <c r="B7" s="238"/>
      <c r="C7" s="238"/>
      <c r="D7" s="238"/>
      <c r="E7" s="238"/>
      <c r="F7" s="238"/>
      <c r="G7" s="238"/>
      <c r="H7" s="238"/>
      <c r="I7" s="238"/>
    </row>
    <row r="8" spans="1:11" ht="18" x14ac:dyDescent="0.25">
      <c r="A8" s="3"/>
      <c r="B8" s="3"/>
      <c r="C8" s="3"/>
      <c r="D8" s="3"/>
      <c r="E8" s="3"/>
      <c r="F8" s="3"/>
      <c r="G8" s="31"/>
      <c r="H8" s="41"/>
      <c r="I8" s="86"/>
    </row>
    <row r="9" spans="1:11" s="56" customFormat="1" ht="38.450000000000003" customHeight="1" x14ac:dyDescent="0.15">
      <c r="A9" s="53" t="s">
        <v>12</v>
      </c>
      <c r="B9" s="54" t="s">
        <v>13</v>
      </c>
      <c r="C9" s="54" t="s">
        <v>99</v>
      </c>
      <c r="D9" s="54" t="s">
        <v>100</v>
      </c>
      <c r="E9" s="58" t="s">
        <v>10</v>
      </c>
      <c r="F9" s="58" t="s">
        <v>307</v>
      </c>
      <c r="G9" s="59" t="s">
        <v>38</v>
      </c>
      <c r="H9" s="59" t="s">
        <v>309</v>
      </c>
      <c r="I9" s="87" t="s">
        <v>200</v>
      </c>
      <c r="J9" s="55" t="s">
        <v>199</v>
      </c>
    </row>
    <row r="10" spans="1:11" s="56" customFormat="1" ht="10.15" customHeight="1" x14ac:dyDescent="0.2">
      <c r="A10" s="53"/>
      <c r="B10" s="54"/>
      <c r="C10" s="54"/>
      <c r="D10" s="54"/>
      <c r="E10" s="58"/>
      <c r="F10" s="58">
        <v>1</v>
      </c>
      <c r="G10" s="81">
        <v>2</v>
      </c>
      <c r="H10" s="81">
        <v>3</v>
      </c>
      <c r="I10" s="88">
        <v>4</v>
      </c>
      <c r="J10" s="81">
        <v>5</v>
      </c>
    </row>
    <row r="11" spans="1:11" ht="15.75" customHeight="1" x14ac:dyDescent="0.25">
      <c r="A11" s="89">
        <v>6</v>
      </c>
      <c r="B11" s="89"/>
      <c r="C11" s="89"/>
      <c r="D11" s="89"/>
      <c r="E11" s="89" t="s">
        <v>15</v>
      </c>
      <c r="F11" s="90">
        <v>1170495.27</v>
      </c>
      <c r="G11" s="90">
        <v>1296766</v>
      </c>
      <c r="H11" s="90">
        <v>1368934.24</v>
      </c>
      <c r="I11" s="91">
        <f>IFERROR(H11/F11*100,0)</f>
        <v>116.95341921373164</v>
      </c>
      <c r="J11" s="114">
        <f>IFERROR(H11/G11*100,0)</f>
        <v>105.56524770081882</v>
      </c>
    </row>
    <row r="12" spans="1:11" s="28" customFormat="1" ht="22.5" x14ac:dyDescent="0.25">
      <c r="A12" s="89"/>
      <c r="B12" s="89">
        <v>63</v>
      </c>
      <c r="C12" s="89"/>
      <c r="D12" s="89"/>
      <c r="E12" s="89" t="s">
        <v>39</v>
      </c>
      <c r="F12" s="90">
        <v>999336.66</v>
      </c>
      <c r="G12" s="90">
        <v>1281506</v>
      </c>
      <c r="H12" s="90">
        <v>1204118.3500000001</v>
      </c>
      <c r="I12" s="91">
        <f t="shared" ref="I12:I17" si="0">IFERROR(H12/F12*100,0)</f>
        <v>120.49176200540867</v>
      </c>
      <c r="J12" s="114">
        <f t="shared" ref="J12:J17" si="1">IFERROR(H12/G12*100,0)</f>
        <v>93.961194875404416</v>
      </c>
    </row>
    <row r="13" spans="1:11" s="29" customFormat="1" x14ac:dyDescent="0.25">
      <c r="A13" s="112"/>
      <c r="B13" s="112"/>
      <c r="C13" s="112">
        <v>636</v>
      </c>
      <c r="D13" s="112"/>
      <c r="E13" s="112" t="s">
        <v>101</v>
      </c>
      <c r="F13" s="113">
        <v>999336.66</v>
      </c>
      <c r="G13" s="113">
        <v>1107840</v>
      </c>
      <c r="H13" s="113">
        <v>1201470.53</v>
      </c>
      <c r="I13" s="91">
        <f t="shared" si="0"/>
        <v>120.22680424833008</v>
      </c>
      <c r="J13" s="114">
        <f t="shared" si="1"/>
        <v>108.45162929664933</v>
      </c>
    </row>
    <row r="14" spans="1:11" ht="13.15" customHeight="1" x14ac:dyDescent="0.25">
      <c r="A14" s="169"/>
      <c r="B14" s="169"/>
      <c r="C14" s="169"/>
      <c r="D14" s="169">
        <v>6361</v>
      </c>
      <c r="E14" s="169" t="s">
        <v>102</v>
      </c>
      <c r="F14" s="170">
        <v>999336.66</v>
      </c>
      <c r="G14" s="170">
        <v>1107840</v>
      </c>
      <c r="H14" s="170">
        <v>1201470.53</v>
      </c>
      <c r="I14" s="91">
        <f t="shared" si="0"/>
        <v>120.22680424833008</v>
      </c>
      <c r="J14" s="114">
        <f t="shared" si="1"/>
        <v>108.45162929664933</v>
      </c>
    </row>
    <row r="15" spans="1:11" x14ac:dyDescent="0.25">
      <c r="A15" s="103"/>
      <c r="B15" s="103"/>
      <c r="C15" s="103"/>
      <c r="D15" s="103">
        <v>6362</v>
      </c>
      <c r="E15" s="103" t="s">
        <v>184</v>
      </c>
      <c r="F15" s="168">
        <v>0</v>
      </c>
      <c r="G15" s="104"/>
      <c r="H15" s="104">
        <v>0</v>
      </c>
      <c r="I15" s="91">
        <f t="shared" si="0"/>
        <v>0</v>
      </c>
      <c r="J15" s="114">
        <f t="shared" si="1"/>
        <v>0</v>
      </c>
    </row>
    <row r="16" spans="1:11" s="29" customFormat="1" x14ac:dyDescent="0.25">
      <c r="A16" s="100"/>
      <c r="B16" s="100"/>
      <c r="C16" s="100">
        <v>639</v>
      </c>
      <c r="D16" s="100"/>
      <c r="E16" s="100" t="s">
        <v>103</v>
      </c>
      <c r="F16" s="101">
        <v>0</v>
      </c>
      <c r="G16" s="102"/>
      <c r="H16" s="102">
        <v>2647.82</v>
      </c>
      <c r="I16" s="91">
        <f t="shared" si="0"/>
        <v>0</v>
      </c>
      <c r="J16" s="114">
        <f t="shared" si="1"/>
        <v>0</v>
      </c>
    </row>
    <row r="17" spans="1:10" x14ac:dyDescent="0.25">
      <c r="A17" s="103"/>
      <c r="B17" s="103"/>
      <c r="C17" s="103"/>
      <c r="D17" s="103">
        <v>6391</v>
      </c>
      <c r="E17" s="103" t="s">
        <v>232</v>
      </c>
      <c r="F17" s="168">
        <v>0</v>
      </c>
      <c r="G17" s="104"/>
      <c r="H17" s="104">
        <v>2647.82</v>
      </c>
      <c r="I17" s="91">
        <f t="shared" si="0"/>
        <v>0</v>
      </c>
      <c r="J17" s="114">
        <f t="shared" si="1"/>
        <v>0</v>
      </c>
    </row>
    <row r="18" spans="1:10" s="28" customFormat="1" x14ac:dyDescent="0.25">
      <c r="A18" s="97"/>
      <c r="B18" s="97">
        <v>64</v>
      </c>
      <c r="C18" s="97"/>
      <c r="D18" s="97"/>
      <c r="E18" s="97" t="s">
        <v>45</v>
      </c>
      <c r="F18" s="99">
        <v>0.01</v>
      </c>
      <c r="G18" s="91">
        <v>10</v>
      </c>
      <c r="H18" s="91">
        <v>0.01</v>
      </c>
      <c r="I18" s="91">
        <f>IFERROR(H18/F18*100,0)</f>
        <v>100</v>
      </c>
      <c r="J18" s="114">
        <f>IFERROR(H18/G18*100,0)</f>
        <v>0.1</v>
      </c>
    </row>
    <row r="19" spans="1:10" s="29" customFormat="1" x14ac:dyDescent="0.25">
      <c r="A19" s="100"/>
      <c r="B19" s="100"/>
      <c r="C19" s="100">
        <v>641</v>
      </c>
      <c r="D19" s="100"/>
      <c r="E19" s="100" t="s">
        <v>105</v>
      </c>
      <c r="F19" s="101">
        <v>0.01</v>
      </c>
      <c r="G19" s="102">
        <v>0</v>
      </c>
      <c r="H19" s="102">
        <v>0.01</v>
      </c>
      <c r="I19" s="91">
        <f t="shared" ref="I19:I29" si="2">IFERROR(H19/F19*100,0)</f>
        <v>100</v>
      </c>
      <c r="J19" s="114">
        <f t="shared" ref="J19:J29" si="3">IFERROR(H19/G19*100,0)</f>
        <v>0</v>
      </c>
    </row>
    <row r="20" spans="1:10" x14ac:dyDescent="0.25">
      <c r="A20" s="103"/>
      <c r="B20" s="103"/>
      <c r="C20" s="103"/>
      <c r="D20" s="103">
        <v>6413</v>
      </c>
      <c r="E20" s="103" t="s">
        <v>106</v>
      </c>
      <c r="F20" s="168">
        <v>0.01</v>
      </c>
      <c r="G20" s="104">
        <v>10</v>
      </c>
      <c r="H20" s="104">
        <v>0.01</v>
      </c>
      <c r="I20" s="91">
        <f t="shared" si="2"/>
        <v>100</v>
      </c>
      <c r="J20" s="114">
        <f t="shared" si="3"/>
        <v>0.1</v>
      </c>
    </row>
    <row r="21" spans="1:10" s="28" customFormat="1" x14ac:dyDescent="0.25">
      <c r="A21" s="97"/>
      <c r="B21" s="97">
        <v>65</v>
      </c>
      <c r="C21" s="97"/>
      <c r="D21" s="97"/>
      <c r="E21" s="105" t="s">
        <v>47</v>
      </c>
      <c r="F21" s="106">
        <v>79442.98</v>
      </c>
      <c r="G21" s="106">
        <v>73930</v>
      </c>
      <c r="H21" s="106">
        <v>33282.379999999997</v>
      </c>
      <c r="I21" s="91">
        <f t="shared" si="2"/>
        <v>41.894677163419594</v>
      </c>
      <c r="J21" s="114">
        <f t="shared" si="3"/>
        <v>45.018774516434462</v>
      </c>
    </row>
    <row r="22" spans="1:10" s="29" customFormat="1" x14ac:dyDescent="0.25">
      <c r="A22" s="100"/>
      <c r="B22" s="100"/>
      <c r="C22" s="100">
        <v>652</v>
      </c>
      <c r="D22" s="100"/>
      <c r="E22" s="174" t="s">
        <v>47</v>
      </c>
      <c r="F22" s="175">
        <v>79442.98</v>
      </c>
      <c r="G22" s="175"/>
      <c r="H22" s="175">
        <v>33282.379999999997</v>
      </c>
      <c r="I22" s="91">
        <f t="shared" si="2"/>
        <v>41.894677163419594</v>
      </c>
      <c r="J22" s="114">
        <f t="shared" si="3"/>
        <v>0</v>
      </c>
    </row>
    <row r="23" spans="1:10" x14ac:dyDescent="0.25">
      <c r="A23" s="103"/>
      <c r="B23" s="103"/>
      <c r="C23" s="103"/>
      <c r="D23" s="103">
        <v>6526</v>
      </c>
      <c r="E23" s="171" t="s">
        <v>107</v>
      </c>
      <c r="F23" s="172">
        <v>79442.98</v>
      </c>
      <c r="G23" s="104">
        <v>73930</v>
      </c>
      <c r="H23" s="104">
        <v>33282.370000000003</v>
      </c>
      <c r="I23" s="91">
        <f t="shared" si="2"/>
        <v>41.894664575774982</v>
      </c>
      <c r="J23" s="114">
        <f t="shared" si="3"/>
        <v>45.018760990125799</v>
      </c>
    </row>
    <row r="24" spans="1:10" s="28" customFormat="1" ht="13.15" customHeight="1" x14ac:dyDescent="0.25">
      <c r="A24" s="97"/>
      <c r="B24" s="97">
        <v>66</v>
      </c>
      <c r="C24" s="97"/>
      <c r="D24" s="97"/>
      <c r="E24" s="105" t="s">
        <v>48</v>
      </c>
      <c r="F24" s="106">
        <v>252.17</v>
      </c>
      <c r="G24" s="106">
        <v>1800</v>
      </c>
      <c r="H24" s="106">
        <v>261.54000000000002</v>
      </c>
      <c r="I24" s="91">
        <f t="shared" si="2"/>
        <v>103.71574731332038</v>
      </c>
      <c r="J24" s="114">
        <f t="shared" si="3"/>
        <v>14.530000000000001</v>
      </c>
    </row>
    <row r="25" spans="1:10" s="29" customFormat="1" ht="13.15" customHeight="1" x14ac:dyDescent="0.25">
      <c r="A25" s="100"/>
      <c r="B25" s="100"/>
      <c r="C25" s="100">
        <v>661</v>
      </c>
      <c r="D25" s="100"/>
      <c r="E25" s="174" t="s">
        <v>185</v>
      </c>
      <c r="F25" s="175">
        <v>252.17</v>
      </c>
      <c r="G25" s="175"/>
      <c r="H25" s="175">
        <v>261.54000000000002</v>
      </c>
      <c r="I25" s="91">
        <f t="shared" si="2"/>
        <v>103.71574731332038</v>
      </c>
      <c r="J25" s="114">
        <f t="shared" si="3"/>
        <v>0</v>
      </c>
    </row>
    <row r="26" spans="1:10" ht="13.15" customHeight="1" x14ac:dyDescent="0.25">
      <c r="A26" s="103"/>
      <c r="B26" s="103"/>
      <c r="C26" s="103"/>
      <c r="D26" s="103">
        <v>6614</v>
      </c>
      <c r="E26" s="171" t="s">
        <v>108</v>
      </c>
      <c r="F26" s="172">
        <v>0</v>
      </c>
      <c r="G26" s="104"/>
      <c r="H26" s="104">
        <v>0</v>
      </c>
      <c r="I26" s="91">
        <f t="shared" si="2"/>
        <v>0</v>
      </c>
      <c r="J26" s="114">
        <f t="shared" si="3"/>
        <v>0</v>
      </c>
    </row>
    <row r="27" spans="1:10" ht="12.6" customHeight="1" x14ac:dyDescent="0.25">
      <c r="A27" s="103"/>
      <c r="B27" s="103"/>
      <c r="C27" s="103"/>
      <c r="D27" s="103">
        <v>6615</v>
      </c>
      <c r="E27" s="171" t="s">
        <v>109</v>
      </c>
      <c r="F27" s="172">
        <v>252.17</v>
      </c>
      <c r="G27" s="104">
        <v>1800</v>
      </c>
      <c r="H27" s="104">
        <v>261.54000000000002</v>
      </c>
      <c r="I27" s="91">
        <f t="shared" si="2"/>
        <v>103.71574731332038</v>
      </c>
      <c r="J27" s="114">
        <f t="shared" si="3"/>
        <v>14.530000000000001</v>
      </c>
    </row>
    <row r="28" spans="1:10" s="29" customFormat="1" ht="14.45" customHeight="1" x14ac:dyDescent="0.25">
      <c r="A28" s="100"/>
      <c r="B28" s="100"/>
      <c r="C28" s="100">
        <v>663</v>
      </c>
      <c r="D28" s="100"/>
      <c r="E28" s="174" t="s">
        <v>110</v>
      </c>
      <c r="F28" s="175">
        <v>5637.02</v>
      </c>
      <c r="G28" s="175"/>
      <c r="H28" s="175">
        <v>9401.27</v>
      </c>
      <c r="I28" s="91">
        <f t="shared" si="2"/>
        <v>166.77730432036785</v>
      </c>
      <c r="J28" s="114">
        <f t="shared" si="3"/>
        <v>0</v>
      </c>
    </row>
    <row r="29" spans="1:10" x14ac:dyDescent="0.25">
      <c r="A29" s="103"/>
      <c r="B29" s="103"/>
      <c r="C29" s="103"/>
      <c r="D29" s="103">
        <v>6631</v>
      </c>
      <c r="E29" s="171" t="s">
        <v>111</v>
      </c>
      <c r="F29" s="172">
        <v>5637.02</v>
      </c>
      <c r="G29" s="104"/>
      <c r="H29" s="104">
        <v>6090.27</v>
      </c>
      <c r="I29" s="91">
        <f t="shared" si="2"/>
        <v>108.04059591770118</v>
      </c>
      <c r="J29" s="114">
        <f t="shared" si="3"/>
        <v>0</v>
      </c>
    </row>
    <row r="30" spans="1:10" x14ac:dyDescent="0.25">
      <c r="A30" s="103"/>
      <c r="B30" s="103"/>
      <c r="C30" s="103"/>
      <c r="D30" s="103">
        <v>6632</v>
      </c>
      <c r="E30" s="171" t="s">
        <v>114</v>
      </c>
      <c r="F30" s="172">
        <v>0</v>
      </c>
      <c r="G30" s="104"/>
      <c r="H30" s="104">
        <v>3311</v>
      </c>
      <c r="I30" s="91">
        <f t="shared" ref="I30:I45" si="4">IFERROR(H30/F30*100,0)</f>
        <v>0</v>
      </c>
      <c r="J30" s="114">
        <f t="shared" ref="J30:J45" si="5">IFERROR(H30/G30*100,0)</f>
        <v>0</v>
      </c>
    </row>
    <row r="31" spans="1:10" s="28" customFormat="1" ht="22.5" x14ac:dyDescent="0.25">
      <c r="A31" s="97"/>
      <c r="B31" s="97">
        <v>67</v>
      </c>
      <c r="C31" s="97"/>
      <c r="D31" s="97"/>
      <c r="E31" s="89" t="s">
        <v>40</v>
      </c>
      <c r="F31" s="90">
        <v>85826.43</v>
      </c>
      <c r="G31" s="90">
        <v>82666</v>
      </c>
      <c r="H31" s="90">
        <v>121870.7</v>
      </c>
      <c r="I31" s="91">
        <f t="shared" si="4"/>
        <v>141.99670194833922</v>
      </c>
      <c r="J31" s="114">
        <f t="shared" si="5"/>
        <v>147.42542278566762</v>
      </c>
    </row>
    <row r="32" spans="1:10" s="29" customFormat="1" x14ac:dyDescent="0.25">
      <c r="A32" s="100"/>
      <c r="B32" s="100"/>
      <c r="C32" s="100">
        <v>671</v>
      </c>
      <c r="D32" s="100"/>
      <c r="E32" s="112" t="s">
        <v>115</v>
      </c>
      <c r="F32" s="113">
        <v>85826.43</v>
      </c>
      <c r="G32" s="113">
        <v>82666</v>
      </c>
      <c r="H32" s="113">
        <v>121870.7</v>
      </c>
      <c r="I32" s="91">
        <f t="shared" si="4"/>
        <v>141.99670194833922</v>
      </c>
      <c r="J32" s="114">
        <f t="shared" si="5"/>
        <v>147.42542278566762</v>
      </c>
    </row>
    <row r="33" spans="1:10" ht="15" customHeight="1" x14ac:dyDescent="0.25">
      <c r="A33" s="103"/>
      <c r="B33" s="103"/>
      <c r="C33" s="103"/>
      <c r="D33" s="103">
        <v>6711</v>
      </c>
      <c r="E33" s="169" t="s">
        <v>115</v>
      </c>
      <c r="F33" s="170">
        <v>85826.43</v>
      </c>
      <c r="G33" s="170">
        <v>82666</v>
      </c>
      <c r="H33" s="170">
        <v>117745.7</v>
      </c>
      <c r="I33" s="91">
        <f t="shared" si="4"/>
        <v>137.19049015553836</v>
      </c>
      <c r="J33" s="114">
        <f t="shared" si="5"/>
        <v>142.43546318921926</v>
      </c>
    </row>
    <row r="34" spans="1:10" ht="15" customHeight="1" x14ac:dyDescent="0.25">
      <c r="A34" s="103"/>
      <c r="B34" s="103"/>
      <c r="C34" s="103"/>
      <c r="D34" s="103">
        <v>6712</v>
      </c>
      <c r="E34" s="169" t="s">
        <v>186</v>
      </c>
      <c r="F34" s="170">
        <v>0</v>
      </c>
      <c r="G34" s="104">
        <v>0</v>
      </c>
      <c r="H34" s="104">
        <v>4125</v>
      </c>
      <c r="I34" s="91">
        <f t="shared" si="4"/>
        <v>0</v>
      </c>
      <c r="J34" s="114">
        <f t="shared" si="5"/>
        <v>0</v>
      </c>
    </row>
    <row r="35" spans="1:10" s="28" customFormat="1" x14ac:dyDescent="0.25">
      <c r="A35" s="97">
        <v>7</v>
      </c>
      <c r="B35" s="97"/>
      <c r="C35" s="97"/>
      <c r="D35" s="97"/>
      <c r="E35" s="89" t="s">
        <v>121</v>
      </c>
      <c r="F35" s="90">
        <v>0</v>
      </c>
      <c r="G35" s="91">
        <v>15260</v>
      </c>
      <c r="H35" s="91">
        <v>0</v>
      </c>
      <c r="I35" s="91">
        <f t="shared" si="4"/>
        <v>0</v>
      </c>
      <c r="J35" s="114">
        <f t="shared" si="5"/>
        <v>0</v>
      </c>
    </row>
    <row r="36" spans="1:10" s="28" customFormat="1" x14ac:dyDescent="0.25">
      <c r="A36" s="97"/>
      <c r="B36" s="97">
        <v>71</v>
      </c>
      <c r="C36" s="97"/>
      <c r="D36" s="97"/>
      <c r="E36" s="89" t="s">
        <v>122</v>
      </c>
      <c r="F36" s="90">
        <v>0</v>
      </c>
      <c r="G36" s="91">
        <v>0</v>
      </c>
      <c r="H36" s="91">
        <v>0</v>
      </c>
      <c r="I36" s="91">
        <f t="shared" si="4"/>
        <v>0</v>
      </c>
      <c r="J36" s="114">
        <f t="shared" si="5"/>
        <v>0</v>
      </c>
    </row>
    <row r="37" spans="1:10" s="29" customFormat="1" x14ac:dyDescent="0.25">
      <c r="A37" s="100"/>
      <c r="B37" s="100"/>
      <c r="C37" s="100">
        <v>711</v>
      </c>
      <c r="D37" s="100"/>
      <c r="E37" s="112" t="s">
        <v>229</v>
      </c>
      <c r="F37" s="113">
        <v>0</v>
      </c>
      <c r="G37" s="102"/>
      <c r="H37" s="102">
        <v>0</v>
      </c>
      <c r="I37" s="91">
        <f t="shared" si="4"/>
        <v>0</v>
      </c>
      <c r="J37" s="114">
        <f t="shared" si="5"/>
        <v>0</v>
      </c>
    </row>
    <row r="38" spans="1:10" x14ac:dyDescent="0.25">
      <c r="A38" s="103"/>
      <c r="B38" s="103"/>
      <c r="C38" s="103"/>
      <c r="D38" s="103">
        <v>7111</v>
      </c>
      <c r="E38" s="169" t="s">
        <v>229</v>
      </c>
      <c r="F38" s="170"/>
      <c r="G38" s="104">
        <v>15260</v>
      </c>
      <c r="H38" s="104"/>
      <c r="I38" s="91">
        <f t="shared" si="4"/>
        <v>0</v>
      </c>
      <c r="J38" s="114">
        <f t="shared" si="5"/>
        <v>0</v>
      </c>
    </row>
    <row r="39" spans="1:10" s="29" customFormat="1" x14ac:dyDescent="0.25">
      <c r="A39" s="100"/>
      <c r="B39" s="100"/>
      <c r="C39" s="100"/>
      <c r="D39" s="100"/>
      <c r="E39" s="112" t="s">
        <v>187</v>
      </c>
      <c r="F39" s="113"/>
      <c r="G39" s="91"/>
      <c r="H39" s="91"/>
      <c r="I39" s="91">
        <f t="shared" si="4"/>
        <v>0</v>
      </c>
      <c r="J39" s="114">
        <f t="shared" si="5"/>
        <v>0</v>
      </c>
    </row>
    <row r="40" spans="1:10" s="28" customFormat="1" x14ac:dyDescent="0.25">
      <c r="A40" s="97">
        <v>9</v>
      </c>
      <c r="B40" s="97"/>
      <c r="C40" s="97"/>
      <c r="D40" s="97"/>
      <c r="E40" s="89" t="s">
        <v>198</v>
      </c>
      <c r="F40" s="90">
        <v>158.69</v>
      </c>
      <c r="G40" s="91"/>
      <c r="H40" s="91"/>
      <c r="I40" s="91">
        <f t="shared" si="4"/>
        <v>0</v>
      </c>
      <c r="J40" s="114">
        <f t="shared" si="5"/>
        <v>0</v>
      </c>
    </row>
    <row r="41" spans="1:10" s="28" customFormat="1" x14ac:dyDescent="0.25">
      <c r="A41" s="97"/>
      <c r="B41" s="97">
        <v>92</v>
      </c>
      <c r="C41" s="97"/>
      <c r="D41" s="97"/>
      <c r="E41" s="89" t="s">
        <v>198</v>
      </c>
      <c r="F41" s="90">
        <v>158.69</v>
      </c>
      <c r="G41" s="91"/>
      <c r="H41" s="91"/>
      <c r="I41" s="91">
        <f t="shared" si="4"/>
        <v>0</v>
      </c>
      <c r="J41" s="114">
        <f t="shared" si="5"/>
        <v>0</v>
      </c>
    </row>
    <row r="42" spans="1:10" s="29" customFormat="1" x14ac:dyDescent="0.25">
      <c r="A42" s="100"/>
      <c r="B42" s="100"/>
      <c r="C42" s="100">
        <v>922</v>
      </c>
      <c r="D42" s="100"/>
      <c r="E42" s="112" t="s">
        <v>198</v>
      </c>
      <c r="F42" s="113"/>
      <c r="G42" s="102"/>
      <c r="H42" s="102"/>
      <c r="I42" s="91">
        <f t="shared" si="4"/>
        <v>0</v>
      </c>
      <c r="J42" s="114">
        <f t="shared" si="5"/>
        <v>0</v>
      </c>
    </row>
    <row r="43" spans="1:10" s="29" customFormat="1" x14ac:dyDescent="0.25">
      <c r="A43" s="100"/>
      <c r="B43" s="100"/>
      <c r="C43" s="100"/>
      <c r="D43" s="100">
        <v>9221</v>
      </c>
      <c r="E43" s="112" t="s">
        <v>198</v>
      </c>
      <c r="F43" s="113"/>
      <c r="G43" s="102"/>
      <c r="H43" s="102">
        <v>311.49</v>
      </c>
      <c r="I43" s="91">
        <f t="shared" si="4"/>
        <v>0</v>
      </c>
      <c r="J43" s="114">
        <f t="shared" si="5"/>
        <v>0</v>
      </c>
    </row>
    <row r="44" spans="1:10" ht="14.45" customHeight="1" x14ac:dyDescent="0.25">
      <c r="A44" s="103"/>
      <c r="B44" s="103"/>
      <c r="C44" s="103"/>
      <c r="D44" s="103">
        <v>9221</v>
      </c>
      <c r="E44" s="169" t="s">
        <v>300</v>
      </c>
      <c r="F44" s="170"/>
      <c r="G44" s="170"/>
      <c r="H44" s="170">
        <v>311.49</v>
      </c>
      <c r="I44" s="91">
        <f t="shared" si="4"/>
        <v>0</v>
      </c>
      <c r="J44" s="114">
        <f t="shared" si="5"/>
        <v>0</v>
      </c>
    </row>
    <row r="45" spans="1:10" s="28" customFormat="1" x14ac:dyDescent="0.25">
      <c r="A45" s="97"/>
      <c r="B45" s="97"/>
      <c r="C45" s="97"/>
      <c r="D45" s="97"/>
      <c r="E45" s="89" t="s">
        <v>188</v>
      </c>
      <c r="F45" s="90">
        <v>158.69</v>
      </c>
      <c r="G45" s="90">
        <v>0</v>
      </c>
      <c r="H45" s="90">
        <v>311.49</v>
      </c>
      <c r="I45" s="91">
        <f t="shared" si="4"/>
        <v>196.28836095532171</v>
      </c>
      <c r="J45" s="114">
        <f t="shared" si="5"/>
        <v>0</v>
      </c>
    </row>
    <row r="46" spans="1:10" s="28" customFormat="1" ht="36.75" customHeight="1" x14ac:dyDescent="0.25">
      <c r="A46" s="77"/>
      <c r="B46" s="77"/>
      <c r="C46" s="77"/>
      <c r="D46" s="77"/>
      <c r="E46" s="78"/>
      <c r="F46" s="79"/>
      <c r="G46" s="80"/>
      <c r="H46" s="79"/>
      <c r="I46" s="80"/>
      <c r="J46" s="80"/>
    </row>
    <row r="47" spans="1:10" ht="15.75" customHeight="1" x14ac:dyDescent="0.25">
      <c r="A47" s="216" t="s">
        <v>214</v>
      </c>
      <c r="B47" s="216"/>
      <c r="C47" s="216"/>
      <c r="D47" s="216"/>
      <c r="E47" s="216"/>
      <c r="F47" s="216"/>
      <c r="G47" s="216"/>
      <c r="H47" s="216"/>
      <c r="I47" s="216"/>
      <c r="J47" s="216"/>
    </row>
    <row r="48" spans="1:10" ht="15.75" x14ac:dyDescent="0.25">
      <c r="A48" s="47"/>
      <c r="B48" s="60"/>
      <c r="C48" s="60"/>
      <c r="D48" s="60"/>
      <c r="E48" s="60"/>
      <c r="F48" s="60"/>
      <c r="G48" s="60"/>
      <c r="H48" s="215"/>
      <c r="I48" s="215"/>
      <c r="J48" s="215"/>
    </row>
    <row r="49" spans="1:10" s="56" customFormat="1" ht="47.45" customHeight="1" x14ac:dyDescent="0.15">
      <c r="A49" s="53" t="s">
        <v>12</v>
      </c>
      <c r="B49" s="54" t="s">
        <v>13</v>
      </c>
      <c r="C49" s="54" t="s">
        <v>99</v>
      </c>
      <c r="D49" s="54" t="s">
        <v>100</v>
      </c>
      <c r="E49" s="58" t="s">
        <v>17</v>
      </c>
      <c r="F49" s="58" t="s">
        <v>312</v>
      </c>
      <c r="G49" s="59" t="s">
        <v>38</v>
      </c>
      <c r="H49" s="59" t="s">
        <v>311</v>
      </c>
      <c r="I49" s="87" t="s">
        <v>195</v>
      </c>
      <c r="J49" s="55" t="s">
        <v>194</v>
      </c>
    </row>
    <row r="50" spans="1:10" s="28" customFormat="1" ht="15.75" customHeight="1" x14ac:dyDescent="0.25">
      <c r="A50" s="89">
        <v>3</v>
      </c>
      <c r="B50" s="89"/>
      <c r="C50" s="89"/>
      <c r="D50" s="89"/>
      <c r="E50" s="89" t="s">
        <v>18</v>
      </c>
      <c r="F50" s="90">
        <v>1165157.92</v>
      </c>
      <c r="G50" s="90">
        <v>1279916</v>
      </c>
      <c r="H50" s="90">
        <v>1358209.88</v>
      </c>
      <c r="I50" s="91">
        <f t="shared" ref="I50" si="6">IFERROR(H50/F50*100,0)</f>
        <v>116.56873773814283</v>
      </c>
      <c r="J50" s="114">
        <f t="shared" ref="J50" si="7">IFERROR(H50/G50*100,0)</f>
        <v>106.11711081039692</v>
      </c>
    </row>
    <row r="51" spans="1:10" s="28" customFormat="1" ht="15.75" customHeight="1" x14ac:dyDescent="0.25">
      <c r="A51" s="89"/>
      <c r="B51" s="89">
        <v>31</v>
      </c>
      <c r="C51" s="89"/>
      <c r="D51" s="89"/>
      <c r="E51" s="89" t="s">
        <v>19</v>
      </c>
      <c r="F51" s="90">
        <v>948196.8</v>
      </c>
      <c r="G51" s="90">
        <v>1022480</v>
      </c>
      <c r="H51" s="90">
        <v>1112986.27</v>
      </c>
      <c r="I51" s="91">
        <f t="shared" ref="I51:I109" si="8">IFERROR(H51/F51*100,0)</f>
        <v>117.37924764141789</v>
      </c>
      <c r="J51" s="114">
        <f t="shared" ref="J51:J109" si="9">IFERROR(H51/G51*100,0)</f>
        <v>108.85164208590876</v>
      </c>
    </row>
    <row r="52" spans="1:10" s="29" customFormat="1" ht="15.75" customHeight="1" x14ac:dyDescent="0.25">
      <c r="A52" s="112"/>
      <c r="B52" s="112"/>
      <c r="C52" s="112">
        <v>311</v>
      </c>
      <c r="D52" s="112"/>
      <c r="E52" s="112" t="s">
        <v>116</v>
      </c>
      <c r="F52" s="113">
        <v>783407.52</v>
      </c>
      <c r="G52" s="113">
        <v>845310</v>
      </c>
      <c r="H52" s="113">
        <v>923185.9</v>
      </c>
      <c r="I52" s="91">
        <f t="shared" si="8"/>
        <v>117.8423587253796</v>
      </c>
      <c r="J52" s="114">
        <f t="shared" si="9"/>
        <v>109.21270303202375</v>
      </c>
    </row>
    <row r="53" spans="1:10" ht="15.75" customHeight="1" x14ac:dyDescent="0.25">
      <c r="A53" s="169"/>
      <c r="B53" s="169"/>
      <c r="C53" s="169"/>
      <c r="D53" s="169">
        <v>3111</v>
      </c>
      <c r="E53" s="169" t="s">
        <v>117</v>
      </c>
      <c r="F53" s="170">
        <v>755409.85</v>
      </c>
      <c r="G53" s="170"/>
      <c r="H53" s="170">
        <v>893902.15</v>
      </c>
      <c r="I53" s="91">
        <f t="shared" si="8"/>
        <v>118.33339875036049</v>
      </c>
      <c r="J53" s="114">
        <f t="shared" si="9"/>
        <v>0</v>
      </c>
    </row>
    <row r="54" spans="1:10" x14ac:dyDescent="0.25">
      <c r="A54" s="103"/>
      <c r="B54" s="103"/>
      <c r="C54" s="103"/>
      <c r="D54" s="103">
        <v>3113</v>
      </c>
      <c r="E54" s="103" t="s">
        <v>118</v>
      </c>
      <c r="F54" s="168">
        <v>14772.97</v>
      </c>
      <c r="G54" s="104"/>
      <c r="H54" s="104">
        <v>11586.11</v>
      </c>
      <c r="I54" s="91">
        <f t="shared" si="8"/>
        <v>78.427763679206024</v>
      </c>
      <c r="J54" s="114">
        <f t="shared" si="9"/>
        <v>0</v>
      </c>
    </row>
    <row r="55" spans="1:10" x14ac:dyDescent="0.25">
      <c r="A55" s="103"/>
      <c r="B55" s="103"/>
      <c r="C55" s="103"/>
      <c r="D55" s="103">
        <v>3114</v>
      </c>
      <c r="E55" s="103" t="s">
        <v>119</v>
      </c>
      <c r="F55" s="168">
        <v>13224.7</v>
      </c>
      <c r="G55" s="104"/>
      <c r="H55" s="104">
        <v>17697.64</v>
      </c>
      <c r="I55" s="91">
        <f t="shared" si="8"/>
        <v>133.82261979477795</v>
      </c>
      <c r="J55" s="114">
        <f t="shared" si="9"/>
        <v>0</v>
      </c>
    </row>
    <row r="56" spans="1:10" s="29" customFormat="1" x14ac:dyDescent="0.25">
      <c r="A56" s="100"/>
      <c r="B56" s="100"/>
      <c r="C56" s="100">
        <v>312</v>
      </c>
      <c r="D56" s="100"/>
      <c r="E56" s="100" t="s">
        <v>120</v>
      </c>
      <c r="F56" s="101">
        <v>38107.97</v>
      </c>
      <c r="G56" s="102">
        <v>41280</v>
      </c>
      <c r="H56" s="102">
        <v>46159.97</v>
      </c>
      <c r="I56" s="91">
        <f t="shared" si="8"/>
        <v>121.12943827760965</v>
      </c>
      <c r="J56" s="114">
        <f t="shared" si="9"/>
        <v>111.821632751938</v>
      </c>
    </row>
    <row r="57" spans="1:10" x14ac:dyDescent="0.25">
      <c r="A57" s="103"/>
      <c r="B57" s="103"/>
      <c r="C57" s="103"/>
      <c r="D57" s="103">
        <v>3121</v>
      </c>
      <c r="E57" s="103" t="s">
        <v>120</v>
      </c>
      <c r="F57" s="168">
        <v>38107.97</v>
      </c>
      <c r="G57" s="168"/>
      <c r="H57" s="168">
        <v>46159.97</v>
      </c>
      <c r="I57" s="91">
        <f t="shared" si="8"/>
        <v>121.12943827760965</v>
      </c>
      <c r="J57" s="114">
        <f t="shared" si="9"/>
        <v>0</v>
      </c>
    </row>
    <row r="58" spans="1:10" s="29" customFormat="1" x14ac:dyDescent="0.25">
      <c r="A58" s="100"/>
      <c r="B58" s="100"/>
      <c r="C58" s="100">
        <v>313</v>
      </c>
      <c r="D58" s="100"/>
      <c r="E58" s="100" t="s">
        <v>125</v>
      </c>
      <c r="F58" s="101">
        <v>126681.31</v>
      </c>
      <c r="G58" s="102">
        <v>135890</v>
      </c>
      <c r="H58" s="102">
        <v>143640.4</v>
      </c>
      <c r="I58" s="91">
        <f t="shared" si="8"/>
        <v>113.38720763149669</v>
      </c>
      <c r="J58" s="114">
        <f t="shared" si="9"/>
        <v>105.70343660313488</v>
      </c>
    </row>
    <row r="59" spans="1:10" x14ac:dyDescent="0.25">
      <c r="A59" s="103"/>
      <c r="B59" s="103"/>
      <c r="C59" s="103"/>
      <c r="D59" s="103">
        <v>3132</v>
      </c>
      <c r="E59" s="103" t="s">
        <v>126</v>
      </c>
      <c r="F59" s="168">
        <v>126681.31</v>
      </c>
      <c r="G59" s="168"/>
      <c r="H59" s="168">
        <v>143640.4</v>
      </c>
      <c r="I59" s="91">
        <f t="shared" si="8"/>
        <v>113.38720763149669</v>
      </c>
      <c r="J59" s="114">
        <f t="shared" si="9"/>
        <v>0</v>
      </c>
    </row>
    <row r="60" spans="1:10" s="28" customFormat="1" ht="15" customHeight="1" x14ac:dyDescent="0.25">
      <c r="A60" s="97"/>
      <c r="B60" s="97">
        <v>32</v>
      </c>
      <c r="C60" s="97"/>
      <c r="D60" s="97"/>
      <c r="E60" s="97" t="s">
        <v>30</v>
      </c>
      <c r="F60" s="99">
        <v>200296.85</v>
      </c>
      <c r="G60" s="99">
        <v>236862</v>
      </c>
      <c r="H60" s="99">
        <v>228986.35</v>
      </c>
      <c r="I60" s="91">
        <f t="shared" si="8"/>
        <v>114.323490359434</v>
      </c>
      <c r="J60" s="114">
        <f t="shared" si="9"/>
        <v>96.675004855147733</v>
      </c>
    </row>
    <row r="61" spans="1:10" s="29" customFormat="1" ht="15" customHeight="1" x14ac:dyDescent="0.25">
      <c r="A61" s="100"/>
      <c r="B61" s="100"/>
      <c r="C61" s="100">
        <v>321</v>
      </c>
      <c r="D61" s="100"/>
      <c r="E61" s="100" t="s">
        <v>127</v>
      </c>
      <c r="F61" s="101">
        <v>51244.46</v>
      </c>
      <c r="G61" s="101">
        <v>59275.4</v>
      </c>
      <c r="H61" s="101">
        <v>58074.53</v>
      </c>
      <c r="I61" s="91">
        <f t="shared" si="8"/>
        <v>113.32840662190607</v>
      </c>
      <c r="J61" s="114">
        <f t="shared" si="9"/>
        <v>97.974083683956579</v>
      </c>
    </row>
    <row r="62" spans="1:10" ht="15" customHeight="1" x14ac:dyDescent="0.25">
      <c r="A62" s="103"/>
      <c r="B62" s="103"/>
      <c r="C62" s="103"/>
      <c r="D62" s="103">
        <v>3211</v>
      </c>
      <c r="E62" s="103" t="s">
        <v>128</v>
      </c>
      <c r="F62" s="168">
        <v>5573.47</v>
      </c>
      <c r="G62" s="168"/>
      <c r="H62" s="168">
        <v>7266.71</v>
      </c>
      <c r="I62" s="91">
        <f t="shared" si="8"/>
        <v>130.38035550563652</v>
      </c>
      <c r="J62" s="114">
        <f t="shared" si="9"/>
        <v>0</v>
      </c>
    </row>
    <row r="63" spans="1:10" ht="15" customHeight="1" x14ac:dyDescent="0.25">
      <c r="A63" s="103"/>
      <c r="B63" s="103"/>
      <c r="C63" s="103"/>
      <c r="D63" s="103">
        <v>3212</v>
      </c>
      <c r="E63" s="103" t="s">
        <v>230</v>
      </c>
      <c r="F63" s="168">
        <v>44533.02</v>
      </c>
      <c r="G63" s="168"/>
      <c r="H63" s="168">
        <v>49486.38</v>
      </c>
      <c r="I63" s="91">
        <f t="shared" si="8"/>
        <v>111.1228926311308</v>
      </c>
      <c r="J63" s="114">
        <f t="shared" si="9"/>
        <v>0</v>
      </c>
    </row>
    <row r="64" spans="1:10" x14ac:dyDescent="0.25">
      <c r="A64" s="103"/>
      <c r="B64" s="103"/>
      <c r="C64" s="103"/>
      <c r="D64" s="103">
        <v>3213</v>
      </c>
      <c r="E64" s="103" t="s">
        <v>130</v>
      </c>
      <c r="F64" s="168">
        <v>1137.97</v>
      </c>
      <c r="G64" s="168"/>
      <c r="H64" s="168">
        <v>1321.44</v>
      </c>
      <c r="I64" s="91">
        <f t="shared" si="8"/>
        <v>116.12256913626896</v>
      </c>
      <c r="J64" s="114">
        <f t="shared" si="9"/>
        <v>0</v>
      </c>
    </row>
    <row r="65" spans="1:10" s="29" customFormat="1" x14ac:dyDescent="0.25">
      <c r="A65" s="100"/>
      <c r="B65" s="100"/>
      <c r="C65" s="100">
        <v>322</v>
      </c>
      <c r="D65" s="100"/>
      <c r="E65" s="100" t="s">
        <v>131</v>
      </c>
      <c r="F65" s="101">
        <v>90004.27</v>
      </c>
      <c r="G65" s="101">
        <v>85179.6</v>
      </c>
      <c r="H65" s="101">
        <v>126464.83</v>
      </c>
      <c r="I65" s="91">
        <f t="shared" si="8"/>
        <v>140.50981136783841</v>
      </c>
      <c r="J65" s="114">
        <f t="shared" si="9"/>
        <v>148.46844784431951</v>
      </c>
    </row>
    <row r="66" spans="1:10" x14ac:dyDescent="0.25">
      <c r="A66" s="103"/>
      <c r="B66" s="103"/>
      <c r="C66" s="103"/>
      <c r="D66" s="103">
        <v>3221</v>
      </c>
      <c r="E66" s="103" t="s">
        <v>132</v>
      </c>
      <c r="F66" s="168">
        <v>13507.48</v>
      </c>
      <c r="G66" s="168"/>
      <c r="H66" s="168">
        <v>17775.36</v>
      </c>
      <c r="I66" s="91">
        <f t="shared" si="8"/>
        <v>131.59641916923067</v>
      </c>
      <c r="J66" s="114">
        <f t="shared" si="9"/>
        <v>0</v>
      </c>
    </row>
    <row r="67" spans="1:10" x14ac:dyDescent="0.25">
      <c r="A67" s="103"/>
      <c r="B67" s="103"/>
      <c r="C67" s="103"/>
      <c r="D67" s="103">
        <v>3222</v>
      </c>
      <c r="E67" s="103" t="s">
        <v>133</v>
      </c>
      <c r="F67" s="168">
        <v>46015.7</v>
      </c>
      <c r="G67" s="168"/>
      <c r="H67" s="168">
        <v>65797.11</v>
      </c>
      <c r="I67" s="91">
        <f t="shared" si="8"/>
        <v>142.988393091923</v>
      </c>
      <c r="J67" s="114">
        <f t="shared" si="9"/>
        <v>0</v>
      </c>
    </row>
    <row r="68" spans="1:10" x14ac:dyDescent="0.25">
      <c r="A68" s="103"/>
      <c r="B68" s="103"/>
      <c r="C68" s="103"/>
      <c r="D68" s="103">
        <v>3223</v>
      </c>
      <c r="E68" s="103" t="s">
        <v>135</v>
      </c>
      <c r="F68" s="168">
        <v>26806.38</v>
      </c>
      <c r="G68" s="168"/>
      <c r="H68" s="168">
        <v>39199.089999999997</v>
      </c>
      <c r="I68" s="91">
        <f t="shared" si="8"/>
        <v>146.23044961684494</v>
      </c>
      <c r="J68" s="114">
        <f t="shared" si="9"/>
        <v>0</v>
      </c>
    </row>
    <row r="69" spans="1:10" x14ac:dyDescent="0.25">
      <c r="A69" s="103"/>
      <c r="B69" s="103"/>
      <c r="C69" s="103"/>
      <c r="D69" s="103">
        <v>3224</v>
      </c>
      <c r="E69" s="103" t="s">
        <v>136</v>
      </c>
      <c r="F69" s="168">
        <v>1705.51</v>
      </c>
      <c r="G69" s="168"/>
      <c r="H69" s="168">
        <v>1999.86</v>
      </c>
      <c r="I69" s="91">
        <f t="shared" si="8"/>
        <v>117.25876717228276</v>
      </c>
      <c r="J69" s="114">
        <f t="shared" si="9"/>
        <v>0</v>
      </c>
    </row>
    <row r="70" spans="1:10" x14ac:dyDescent="0.25">
      <c r="A70" s="103"/>
      <c r="B70" s="103"/>
      <c r="C70" s="103"/>
      <c r="D70" s="103">
        <v>3225</v>
      </c>
      <c r="E70" s="103" t="s">
        <v>137</v>
      </c>
      <c r="F70" s="168">
        <v>1969.2</v>
      </c>
      <c r="G70" s="168"/>
      <c r="H70" s="168">
        <v>1401.14</v>
      </c>
      <c r="I70" s="91">
        <f t="shared" si="8"/>
        <v>71.152752386756049</v>
      </c>
      <c r="J70" s="114">
        <f t="shared" si="9"/>
        <v>0</v>
      </c>
    </row>
    <row r="71" spans="1:10" x14ac:dyDescent="0.25">
      <c r="A71" s="103"/>
      <c r="B71" s="103"/>
      <c r="C71" s="103"/>
      <c r="D71" s="103">
        <v>3227</v>
      </c>
      <c r="E71" s="103" t="s">
        <v>283</v>
      </c>
      <c r="F71" s="168">
        <v>0</v>
      </c>
      <c r="G71" s="168"/>
      <c r="H71" s="168">
        <v>292.27</v>
      </c>
      <c r="I71" s="91">
        <f t="shared" si="8"/>
        <v>0</v>
      </c>
      <c r="J71" s="114">
        <f t="shared" si="9"/>
        <v>0</v>
      </c>
    </row>
    <row r="72" spans="1:10" s="29" customFormat="1" x14ac:dyDescent="0.25">
      <c r="A72" s="100"/>
      <c r="B72" s="100"/>
      <c r="C72" s="100">
        <v>323</v>
      </c>
      <c r="D72" s="100"/>
      <c r="E72" s="100" t="s">
        <v>138</v>
      </c>
      <c r="F72" s="101">
        <v>24060.67</v>
      </c>
      <c r="G72" s="101">
        <v>61180.14</v>
      </c>
      <c r="H72" s="101">
        <v>29734.560000000001</v>
      </c>
      <c r="I72" s="91">
        <f t="shared" si="8"/>
        <v>123.58159602371839</v>
      </c>
      <c r="J72" s="114">
        <f t="shared" si="9"/>
        <v>48.601654066172458</v>
      </c>
    </row>
    <row r="73" spans="1:10" ht="15" customHeight="1" x14ac:dyDescent="0.25">
      <c r="A73" s="103"/>
      <c r="B73" s="103"/>
      <c r="C73" s="103"/>
      <c r="D73" s="103">
        <v>3231</v>
      </c>
      <c r="E73" s="103" t="s">
        <v>134</v>
      </c>
      <c r="F73" s="168">
        <v>3803.21</v>
      </c>
      <c r="G73" s="168"/>
      <c r="H73" s="168">
        <v>2068.33</v>
      </c>
      <c r="I73" s="91">
        <f t="shared" si="8"/>
        <v>54.383796845296473</v>
      </c>
      <c r="J73" s="114">
        <f t="shared" si="9"/>
        <v>0</v>
      </c>
    </row>
    <row r="74" spans="1:10" ht="15" customHeight="1" x14ac:dyDescent="0.25">
      <c r="A74" s="103"/>
      <c r="B74" s="103"/>
      <c r="C74" s="103"/>
      <c r="D74" s="103">
        <v>3232</v>
      </c>
      <c r="E74" s="103" t="s">
        <v>139</v>
      </c>
      <c r="F74" s="168">
        <v>5248.6</v>
      </c>
      <c r="G74" s="168"/>
      <c r="H74" s="168">
        <v>11029.56</v>
      </c>
      <c r="I74" s="91">
        <f t="shared" si="8"/>
        <v>210.14289524825665</v>
      </c>
      <c r="J74" s="114">
        <f t="shared" si="9"/>
        <v>0</v>
      </c>
    </row>
    <row r="75" spans="1:10" ht="13.9" customHeight="1" x14ac:dyDescent="0.25">
      <c r="A75" s="103"/>
      <c r="B75" s="103"/>
      <c r="C75" s="103"/>
      <c r="D75" s="103">
        <v>3234</v>
      </c>
      <c r="E75" s="103" t="s">
        <v>140</v>
      </c>
      <c r="F75" s="168">
        <v>6592.18</v>
      </c>
      <c r="G75" s="168"/>
      <c r="H75" s="168">
        <v>6974.71</v>
      </c>
      <c r="I75" s="91">
        <f t="shared" si="8"/>
        <v>105.80278451134527</v>
      </c>
      <c r="J75" s="114">
        <f t="shared" si="9"/>
        <v>0</v>
      </c>
    </row>
    <row r="76" spans="1:10" x14ac:dyDescent="0.25">
      <c r="A76" s="103"/>
      <c r="B76" s="103"/>
      <c r="C76" s="103"/>
      <c r="D76" s="103">
        <v>3233</v>
      </c>
      <c r="E76" s="103" t="s">
        <v>231</v>
      </c>
      <c r="F76" s="168">
        <v>750.25</v>
      </c>
      <c r="G76" s="104"/>
      <c r="H76" s="104">
        <v>127.44</v>
      </c>
      <c r="I76" s="91">
        <f t="shared" si="8"/>
        <v>16.986337887370876</v>
      </c>
      <c r="J76" s="114">
        <f t="shared" si="9"/>
        <v>0</v>
      </c>
    </row>
    <row r="77" spans="1:10" x14ac:dyDescent="0.25">
      <c r="A77" s="103"/>
      <c r="B77" s="103"/>
      <c r="C77" s="103"/>
      <c r="D77" s="103">
        <v>3236</v>
      </c>
      <c r="E77" s="103" t="s">
        <v>142</v>
      </c>
      <c r="F77" s="168" t="s">
        <v>313</v>
      </c>
      <c r="G77" s="168"/>
      <c r="H77" s="168">
        <v>2158.36</v>
      </c>
      <c r="I77" s="91">
        <f t="shared" si="8"/>
        <v>0</v>
      </c>
      <c r="J77" s="114">
        <f t="shared" si="9"/>
        <v>0</v>
      </c>
    </row>
    <row r="78" spans="1:10" x14ac:dyDescent="0.25">
      <c r="A78" s="103"/>
      <c r="B78" s="103"/>
      <c r="C78" s="103"/>
      <c r="D78" s="103">
        <v>3237</v>
      </c>
      <c r="E78" s="103" t="s">
        <v>143</v>
      </c>
      <c r="F78" s="168">
        <v>2797.46</v>
      </c>
      <c r="G78" s="104"/>
      <c r="H78" s="104">
        <v>4611.2700000000004</v>
      </c>
      <c r="I78" s="91">
        <f t="shared" si="8"/>
        <v>164.83774566928574</v>
      </c>
      <c r="J78" s="114">
        <f t="shared" si="9"/>
        <v>0</v>
      </c>
    </row>
    <row r="79" spans="1:10" x14ac:dyDescent="0.25">
      <c r="A79" s="103"/>
      <c r="B79" s="103"/>
      <c r="C79" s="103"/>
      <c r="D79" s="103">
        <v>3238</v>
      </c>
      <c r="E79" s="103" t="s">
        <v>144</v>
      </c>
      <c r="F79" s="168">
        <v>2497.38</v>
      </c>
      <c r="G79" s="104"/>
      <c r="H79" s="104">
        <v>1833.93</v>
      </c>
      <c r="I79" s="91">
        <f t="shared" si="8"/>
        <v>73.434158998630565</v>
      </c>
      <c r="J79" s="114">
        <f t="shared" si="9"/>
        <v>0</v>
      </c>
    </row>
    <row r="80" spans="1:10" x14ac:dyDescent="0.25">
      <c r="A80" s="103"/>
      <c r="B80" s="103"/>
      <c r="C80" s="103"/>
      <c r="D80" s="103">
        <v>3239</v>
      </c>
      <c r="E80" s="103" t="s">
        <v>145</v>
      </c>
      <c r="F80" s="168">
        <v>856.73</v>
      </c>
      <c r="G80" s="104"/>
      <c r="H80" s="104">
        <v>930.96</v>
      </c>
      <c r="I80" s="91">
        <f t="shared" si="8"/>
        <v>108.66433999042873</v>
      </c>
      <c r="J80" s="114">
        <f t="shared" si="9"/>
        <v>0</v>
      </c>
    </row>
    <row r="81" spans="1:10" s="29" customFormat="1" x14ac:dyDescent="0.25">
      <c r="A81" s="100"/>
      <c r="B81" s="100"/>
      <c r="C81" s="100">
        <v>329</v>
      </c>
      <c r="D81" s="100"/>
      <c r="E81" s="100" t="s">
        <v>146</v>
      </c>
      <c r="F81" s="101">
        <v>34987.449999999997</v>
      </c>
      <c r="G81" s="101">
        <v>0</v>
      </c>
      <c r="H81" s="101">
        <v>14712.43</v>
      </c>
      <c r="I81" s="91">
        <f t="shared" si="8"/>
        <v>42.05059242671301</v>
      </c>
      <c r="J81" s="114">
        <f t="shared" si="9"/>
        <v>0</v>
      </c>
    </row>
    <row r="82" spans="1:10" x14ac:dyDescent="0.25">
      <c r="A82" s="103"/>
      <c r="B82" s="103"/>
      <c r="C82" s="103"/>
      <c r="D82" s="103">
        <v>3292</v>
      </c>
      <c r="E82" s="103" t="s">
        <v>147</v>
      </c>
      <c r="F82" s="168">
        <v>2718.22</v>
      </c>
      <c r="G82" s="104"/>
      <c r="H82" s="104">
        <v>2931.62</v>
      </c>
      <c r="I82" s="91">
        <f t="shared" si="8"/>
        <v>107.85072584264704</v>
      </c>
      <c r="J82" s="114">
        <f t="shared" si="9"/>
        <v>0</v>
      </c>
    </row>
    <row r="83" spans="1:10" x14ac:dyDescent="0.25">
      <c r="A83" s="103"/>
      <c r="B83" s="103"/>
      <c r="C83" s="103"/>
      <c r="D83" s="103">
        <v>3293</v>
      </c>
      <c r="E83" s="103" t="s">
        <v>148</v>
      </c>
      <c r="F83" s="168">
        <v>219.71</v>
      </c>
      <c r="G83" s="104"/>
      <c r="H83" s="104">
        <v>595.94000000000005</v>
      </c>
      <c r="I83" s="91">
        <f t="shared" si="8"/>
        <v>271.2393609758318</v>
      </c>
      <c r="J83" s="114">
        <f t="shared" si="9"/>
        <v>0</v>
      </c>
    </row>
    <row r="84" spans="1:10" x14ac:dyDescent="0.25">
      <c r="A84" s="103"/>
      <c r="B84" s="103"/>
      <c r="C84" s="103"/>
      <c r="D84" s="103">
        <v>3294</v>
      </c>
      <c r="E84" s="103" t="s">
        <v>149</v>
      </c>
      <c r="F84" s="168">
        <v>207.05</v>
      </c>
      <c r="G84" s="168"/>
      <c r="H84" s="168">
        <v>176.36</v>
      </c>
      <c r="I84" s="91">
        <f t="shared" si="8"/>
        <v>85.177493359092011</v>
      </c>
      <c r="J84" s="114">
        <f t="shared" si="9"/>
        <v>0</v>
      </c>
    </row>
    <row r="85" spans="1:10" x14ac:dyDescent="0.25">
      <c r="A85" s="103"/>
      <c r="B85" s="103"/>
      <c r="C85" s="103"/>
      <c r="D85" s="103">
        <v>3295</v>
      </c>
      <c r="E85" s="103" t="s">
        <v>150</v>
      </c>
      <c r="F85" s="168">
        <v>3715.29</v>
      </c>
      <c r="G85" s="168"/>
      <c r="H85" s="168">
        <v>3191.7</v>
      </c>
      <c r="I85" s="91">
        <f t="shared" si="8"/>
        <v>85.907156641877208</v>
      </c>
      <c r="J85" s="114">
        <f t="shared" si="9"/>
        <v>0</v>
      </c>
    </row>
    <row r="86" spans="1:10" x14ac:dyDescent="0.25">
      <c r="A86" s="103"/>
      <c r="B86" s="103"/>
      <c r="C86" s="103"/>
      <c r="D86" s="103">
        <v>3296</v>
      </c>
      <c r="E86" s="103" t="s">
        <v>314</v>
      </c>
      <c r="F86" s="168">
        <v>75.73</v>
      </c>
      <c r="G86" s="168"/>
      <c r="H86" s="168">
        <v>0</v>
      </c>
      <c r="I86" s="91">
        <f t="shared" si="8"/>
        <v>0</v>
      </c>
      <c r="J86" s="114">
        <f t="shared" si="9"/>
        <v>0</v>
      </c>
    </row>
    <row r="87" spans="1:10" x14ac:dyDescent="0.25">
      <c r="A87" s="103"/>
      <c r="B87" s="103"/>
      <c r="C87" s="103"/>
      <c r="D87" s="103">
        <v>3299</v>
      </c>
      <c r="E87" s="103" t="s">
        <v>151</v>
      </c>
      <c r="F87" s="168">
        <v>28051.45</v>
      </c>
      <c r="G87" s="168"/>
      <c r="H87" s="168">
        <v>7816.81</v>
      </c>
      <c r="I87" s="91">
        <f t="shared" si="8"/>
        <v>27.865974842655195</v>
      </c>
      <c r="J87" s="114">
        <f t="shared" si="9"/>
        <v>0</v>
      </c>
    </row>
    <row r="88" spans="1:10" s="28" customFormat="1" x14ac:dyDescent="0.25">
      <c r="A88" s="97"/>
      <c r="B88" s="97">
        <v>34</v>
      </c>
      <c r="C88" s="97"/>
      <c r="D88" s="97"/>
      <c r="E88" s="97" t="s">
        <v>51</v>
      </c>
      <c r="F88" s="99">
        <v>1445.56</v>
      </c>
      <c r="G88" s="91">
        <v>664</v>
      </c>
      <c r="H88" s="91">
        <v>1230.05</v>
      </c>
      <c r="I88" s="91">
        <f t="shared" si="8"/>
        <v>85.091590802180477</v>
      </c>
      <c r="J88" s="114">
        <f t="shared" si="9"/>
        <v>185.24849397590361</v>
      </c>
    </row>
    <row r="89" spans="1:10" s="29" customFormat="1" x14ac:dyDescent="0.25">
      <c r="A89" s="100"/>
      <c r="B89" s="100"/>
      <c r="C89" s="100">
        <v>343</v>
      </c>
      <c r="D89" s="100"/>
      <c r="E89" s="100" t="s">
        <v>152</v>
      </c>
      <c r="F89" s="101">
        <v>1445.56</v>
      </c>
      <c r="G89" s="101"/>
      <c r="H89" s="101">
        <v>1230.05</v>
      </c>
      <c r="I89" s="91">
        <f t="shared" si="8"/>
        <v>85.091590802180477</v>
      </c>
      <c r="J89" s="114">
        <f t="shared" si="9"/>
        <v>0</v>
      </c>
    </row>
    <row r="90" spans="1:10" x14ac:dyDescent="0.25">
      <c r="A90" s="103"/>
      <c r="B90" s="103"/>
      <c r="C90" s="103"/>
      <c r="D90" s="103">
        <v>3431</v>
      </c>
      <c r="E90" s="103" t="s">
        <v>153</v>
      </c>
      <c r="F90" s="168">
        <v>1276.21</v>
      </c>
      <c r="G90" s="168"/>
      <c r="H90" s="168">
        <v>1218.9100000000001</v>
      </c>
      <c r="I90" s="91">
        <f t="shared" si="8"/>
        <v>95.510143314971671</v>
      </c>
      <c r="J90" s="114">
        <f t="shared" si="9"/>
        <v>0</v>
      </c>
    </row>
    <row r="91" spans="1:10" x14ac:dyDescent="0.25">
      <c r="A91" s="103"/>
      <c r="B91" s="103"/>
      <c r="C91" s="103"/>
      <c r="D91" s="103">
        <v>3433</v>
      </c>
      <c r="E91" s="103" t="s">
        <v>154</v>
      </c>
      <c r="F91" s="168">
        <v>169.36</v>
      </c>
      <c r="G91" s="104"/>
      <c r="H91" s="104">
        <v>11.14</v>
      </c>
      <c r="I91" s="91">
        <f t="shared" si="8"/>
        <v>6.5777042985356635</v>
      </c>
      <c r="J91" s="114">
        <f t="shared" si="9"/>
        <v>0</v>
      </c>
    </row>
    <row r="92" spans="1:10" s="28" customFormat="1" ht="22.5" x14ac:dyDescent="0.25">
      <c r="A92" s="97"/>
      <c r="B92" s="97">
        <v>37</v>
      </c>
      <c r="C92" s="97"/>
      <c r="D92" s="97"/>
      <c r="E92" s="105" t="s">
        <v>82</v>
      </c>
      <c r="F92" s="106">
        <v>15218.71</v>
      </c>
      <c r="G92" s="91">
        <v>19910</v>
      </c>
      <c r="H92" s="91">
        <v>14341.52</v>
      </c>
      <c r="I92" s="91">
        <f t="shared" si="8"/>
        <v>94.236108053836375</v>
      </c>
      <c r="J92" s="114">
        <f t="shared" si="9"/>
        <v>72.031742842792568</v>
      </c>
    </row>
    <row r="93" spans="1:10" s="29" customFormat="1" x14ac:dyDescent="0.25">
      <c r="A93" s="100"/>
      <c r="B93" s="100"/>
      <c r="C93" s="100">
        <v>372</v>
      </c>
      <c r="D93" s="100"/>
      <c r="E93" s="174" t="s">
        <v>155</v>
      </c>
      <c r="F93" s="175">
        <v>15218.71</v>
      </c>
      <c r="G93" s="102"/>
      <c r="H93" s="102">
        <v>14341.52</v>
      </c>
      <c r="I93" s="91">
        <f t="shared" si="8"/>
        <v>94.236108053836375</v>
      </c>
      <c r="J93" s="114">
        <f t="shared" si="9"/>
        <v>0</v>
      </c>
    </row>
    <row r="94" spans="1:10" s="29" customFormat="1" x14ac:dyDescent="0.25">
      <c r="A94" s="100"/>
      <c r="B94" s="100"/>
      <c r="C94" s="100"/>
      <c r="D94" s="100">
        <v>3721</v>
      </c>
      <c r="E94" s="174" t="s">
        <v>315</v>
      </c>
      <c r="F94" s="175">
        <v>260.29000000000002</v>
      </c>
      <c r="G94" s="102"/>
      <c r="H94" s="102">
        <v>1124.28</v>
      </c>
      <c r="I94" s="91">
        <f t="shared" si="8"/>
        <v>431.93361250912437</v>
      </c>
      <c r="J94" s="114">
        <f t="shared" si="9"/>
        <v>0</v>
      </c>
    </row>
    <row r="95" spans="1:10" x14ac:dyDescent="0.25">
      <c r="A95" s="103"/>
      <c r="B95" s="103"/>
      <c r="C95" s="103"/>
      <c r="D95" s="103">
        <v>3722</v>
      </c>
      <c r="E95" s="171" t="s">
        <v>156</v>
      </c>
      <c r="F95" s="172">
        <v>14958.42</v>
      </c>
      <c r="G95" s="104"/>
      <c r="H95" s="104">
        <v>13217.26</v>
      </c>
      <c r="I95" s="91">
        <f t="shared" si="8"/>
        <v>88.360000588297424</v>
      </c>
      <c r="J95" s="114">
        <f t="shared" si="9"/>
        <v>0</v>
      </c>
    </row>
    <row r="96" spans="1:10" s="28" customFormat="1" x14ac:dyDescent="0.25">
      <c r="A96" s="97"/>
      <c r="B96" s="97">
        <v>38</v>
      </c>
      <c r="C96" s="97"/>
      <c r="D96" s="97"/>
      <c r="E96" s="105" t="s">
        <v>191</v>
      </c>
      <c r="F96" s="106">
        <v>0</v>
      </c>
      <c r="G96" s="91">
        <v>0</v>
      </c>
      <c r="H96" s="91"/>
      <c r="I96" s="91">
        <f t="shared" si="8"/>
        <v>0</v>
      </c>
      <c r="J96" s="114">
        <f t="shared" si="9"/>
        <v>0</v>
      </c>
    </row>
    <row r="97" spans="1:10" s="29" customFormat="1" x14ac:dyDescent="0.25">
      <c r="A97" s="100"/>
      <c r="B97" s="100"/>
      <c r="C97" s="100">
        <v>381</v>
      </c>
      <c r="D97" s="100"/>
      <c r="E97" s="174" t="s">
        <v>111</v>
      </c>
      <c r="F97" s="175">
        <v>0</v>
      </c>
      <c r="G97" s="102"/>
      <c r="H97" s="102">
        <v>665.69</v>
      </c>
      <c r="I97" s="91">
        <f t="shared" si="8"/>
        <v>0</v>
      </c>
      <c r="J97" s="114">
        <f t="shared" si="9"/>
        <v>0</v>
      </c>
    </row>
    <row r="98" spans="1:10" x14ac:dyDescent="0.25">
      <c r="A98" s="103"/>
      <c r="B98" s="103"/>
      <c r="C98" s="103"/>
      <c r="D98" s="103">
        <v>3812</v>
      </c>
      <c r="E98" s="171" t="s">
        <v>192</v>
      </c>
      <c r="F98" s="172">
        <v>0</v>
      </c>
      <c r="G98" s="104"/>
      <c r="H98" s="104">
        <v>665.69</v>
      </c>
      <c r="I98" s="91">
        <f t="shared" si="8"/>
        <v>0</v>
      </c>
      <c r="J98" s="114">
        <f t="shared" si="9"/>
        <v>0</v>
      </c>
    </row>
    <row r="99" spans="1:10" s="28" customFormat="1" x14ac:dyDescent="0.25">
      <c r="A99" s="118">
        <v>4</v>
      </c>
      <c r="B99" s="118"/>
      <c r="C99" s="97"/>
      <c r="D99" s="118"/>
      <c r="E99" s="119" t="s">
        <v>20</v>
      </c>
      <c r="F99" s="90">
        <v>5807.53</v>
      </c>
      <c r="G99" s="90">
        <f t="shared" ref="G99" si="10">G101</f>
        <v>16850</v>
      </c>
      <c r="H99" s="90">
        <v>12672.04</v>
      </c>
      <c r="I99" s="91">
        <f t="shared" si="8"/>
        <v>218.20016426949152</v>
      </c>
      <c r="J99" s="114">
        <f t="shared" si="9"/>
        <v>75.204985163204753</v>
      </c>
    </row>
    <row r="100" spans="1:10" s="28" customFormat="1" x14ac:dyDescent="0.25">
      <c r="A100" s="118"/>
      <c r="B100" s="118"/>
      <c r="C100" s="97">
        <v>421</v>
      </c>
      <c r="D100" s="118"/>
      <c r="E100" s="119" t="s">
        <v>318</v>
      </c>
      <c r="F100" s="90">
        <v>4458.17</v>
      </c>
      <c r="G100" s="90">
        <v>0</v>
      </c>
      <c r="H100" s="90">
        <v>4125</v>
      </c>
      <c r="I100" s="91">
        <f t="shared" si="8"/>
        <v>92.526754251183789</v>
      </c>
      <c r="J100" s="114">
        <f t="shared" si="9"/>
        <v>0</v>
      </c>
    </row>
    <row r="101" spans="1:10" s="28" customFormat="1" ht="20.45" customHeight="1" x14ac:dyDescent="0.25">
      <c r="A101" s="89"/>
      <c r="B101" s="89">
        <v>42</v>
      </c>
      <c r="C101" s="100"/>
      <c r="D101" s="89"/>
      <c r="E101" s="119" t="s">
        <v>42</v>
      </c>
      <c r="F101" s="90">
        <v>4458.17</v>
      </c>
      <c r="G101" s="90">
        <v>16850</v>
      </c>
      <c r="H101" s="90">
        <v>7747.42</v>
      </c>
      <c r="I101" s="91">
        <f t="shared" si="8"/>
        <v>173.78027307168637</v>
      </c>
      <c r="J101" s="114">
        <f t="shared" si="9"/>
        <v>45.978753709198813</v>
      </c>
    </row>
    <row r="102" spans="1:10" s="29" customFormat="1" ht="15" customHeight="1" x14ac:dyDescent="0.25">
      <c r="A102" s="112"/>
      <c r="B102" s="112"/>
      <c r="C102" s="100">
        <v>422</v>
      </c>
      <c r="D102" s="112"/>
      <c r="E102" s="176" t="s">
        <v>157</v>
      </c>
      <c r="F102" s="113">
        <v>4458.17</v>
      </c>
      <c r="G102" s="113">
        <v>16850</v>
      </c>
      <c r="H102" s="113">
        <v>7747.42</v>
      </c>
      <c r="I102" s="91">
        <f t="shared" si="8"/>
        <v>173.78027307168637</v>
      </c>
      <c r="J102" s="114">
        <f t="shared" si="9"/>
        <v>45.978753709198813</v>
      </c>
    </row>
    <row r="103" spans="1:10" s="29" customFormat="1" ht="15" customHeight="1" x14ac:dyDescent="0.25">
      <c r="A103" s="112"/>
      <c r="B103" s="112"/>
      <c r="C103" s="100"/>
      <c r="D103" s="112">
        <v>4221</v>
      </c>
      <c r="E103" s="176" t="s">
        <v>158</v>
      </c>
      <c r="F103" s="113">
        <v>1075.05</v>
      </c>
      <c r="G103" s="113"/>
      <c r="H103" s="113">
        <v>5921.32</v>
      </c>
      <c r="I103" s="91">
        <f t="shared" si="8"/>
        <v>550.79484675131391</v>
      </c>
      <c r="J103" s="114">
        <f t="shared" si="9"/>
        <v>0</v>
      </c>
    </row>
    <row r="104" spans="1:10" s="29" customFormat="1" ht="15" customHeight="1" x14ac:dyDescent="0.25">
      <c r="A104" s="112"/>
      <c r="B104" s="112"/>
      <c r="C104" s="100"/>
      <c r="D104" s="112">
        <v>4223</v>
      </c>
      <c r="E104" s="176" t="s">
        <v>316</v>
      </c>
      <c r="F104" s="113">
        <v>0</v>
      </c>
      <c r="G104" s="113"/>
      <c r="H104" s="113">
        <v>1826</v>
      </c>
      <c r="I104" s="91">
        <f t="shared" si="8"/>
        <v>0</v>
      </c>
      <c r="J104" s="114">
        <f t="shared" si="9"/>
        <v>0</v>
      </c>
    </row>
    <row r="105" spans="1:10" ht="14.45" customHeight="1" x14ac:dyDescent="0.25">
      <c r="A105" s="169"/>
      <c r="B105" s="169"/>
      <c r="C105" s="103"/>
      <c r="D105" s="169">
        <v>4226</v>
      </c>
      <c r="E105" s="173" t="s">
        <v>317</v>
      </c>
      <c r="F105" s="170">
        <v>57.09</v>
      </c>
      <c r="G105" s="170">
        <v>5300</v>
      </c>
      <c r="H105" s="170">
        <v>0</v>
      </c>
      <c r="I105" s="91">
        <f t="shared" si="8"/>
        <v>0</v>
      </c>
      <c r="J105" s="114">
        <f t="shared" si="9"/>
        <v>0</v>
      </c>
    </row>
    <row r="106" spans="1:10" x14ac:dyDescent="0.25">
      <c r="A106" s="169"/>
      <c r="B106" s="169"/>
      <c r="C106" s="169"/>
      <c r="D106" s="169">
        <v>4227</v>
      </c>
      <c r="E106" s="173" t="s">
        <v>160</v>
      </c>
      <c r="F106" s="170">
        <v>3326.03</v>
      </c>
      <c r="G106" s="170">
        <v>7300</v>
      </c>
      <c r="H106" s="170"/>
      <c r="I106" s="91">
        <f t="shared" si="8"/>
        <v>0</v>
      </c>
      <c r="J106" s="114">
        <f t="shared" si="9"/>
        <v>0</v>
      </c>
    </row>
    <row r="107" spans="1:10" s="29" customFormat="1" x14ac:dyDescent="0.25">
      <c r="A107" s="112"/>
      <c r="B107" s="112"/>
      <c r="C107" s="112">
        <v>424</v>
      </c>
      <c r="D107" s="112"/>
      <c r="E107" s="176" t="s">
        <v>161</v>
      </c>
      <c r="F107" s="113">
        <v>1349.36</v>
      </c>
      <c r="G107" s="113"/>
      <c r="H107" s="113"/>
      <c r="I107" s="91">
        <f t="shared" si="8"/>
        <v>0</v>
      </c>
      <c r="J107" s="114">
        <f t="shared" si="9"/>
        <v>0</v>
      </c>
    </row>
    <row r="108" spans="1:10" x14ac:dyDescent="0.25">
      <c r="A108" s="169"/>
      <c r="B108" s="169"/>
      <c r="C108" s="169"/>
      <c r="D108" s="169">
        <v>4241</v>
      </c>
      <c r="E108" s="173" t="s">
        <v>161</v>
      </c>
      <c r="F108" s="170">
        <v>1349.36</v>
      </c>
      <c r="G108" s="170">
        <v>4250</v>
      </c>
      <c r="H108" s="170">
        <v>799.62</v>
      </c>
      <c r="I108" s="91">
        <f t="shared" si="8"/>
        <v>59.259204363550133</v>
      </c>
      <c r="J108" s="114">
        <f t="shared" si="9"/>
        <v>18.814588235294121</v>
      </c>
    </row>
    <row r="109" spans="1:10" s="29" customFormat="1" x14ac:dyDescent="0.25">
      <c r="A109" s="112"/>
      <c r="B109" s="112"/>
      <c r="C109" s="112"/>
      <c r="D109" s="112"/>
      <c r="E109" s="100" t="s">
        <v>23</v>
      </c>
      <c r="F109" s="101">
        <v>1170965.45</v>
      </c>
      <c r="G109" s="101">
        <f>G50+G99</f>
        <v>1296766</v>
      </c>
      <c r="H109" s="101">
        <v>1370881.92</v>
      </c>
      <c r="I109" s="91">
        <f t="shared" si="8"/>
        <v>117.07278980776077</v>
      </c>
      <c r="J109" s="114">
        <f t="shared" si="9"/>
        <v>105.71544287866892</v>
      </c>
    </row>
    <row r="110" spans="1:10" x14ac:dyDescent="0.25">
      <c r="C110" s="57"/>
    </row>
    <row r="111" spans="1:10" x14ac:dyDescent="0.25">
      <c r="C111" s="57"/>
    </row>
  </sheetData>
  <mergeCells count="5">
    <mergeCell ref="A3:I3"/>
    <mergeCell ref="A5:I5"/>
    <mergeCell ref="A7:I7"/>
    <mergeCell ref="A1:K1"/>
    <mergeCell ref="A47:J47"/>
  </mergeCells>
  <pageMargins left="0.7" right="0.7" top="0.75" bottom="0.75" header="0.3" footer="0.3"/>
  <pageSetup paperSize="9" scale="9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92"/>
  <sheetViews>
    <sheetView workbookViewId="0">
      <selection sqref="A1:M1"/>
    </sheetView>
  </sheetViews>
  <sheetFormatPr defaultRowHeight="15" x14ac:dyDescent="0.25"/>
  <cols>
    <col min="1" max="1" width="4.7109375" customWidth="1"/>
    <col min="2" max="2" width="5" customWidth="1"/>
    <col min="3" max="3" width="5.42578125" customWidth="1"/>
    <col min="4" max="4" width="5.5703125" customWidth="1"/>
    <col min="5" max="5" width="4.7109375" customWidth="1"/>
    <col min="6" max="6" width="37" customWidth="1"/>
    <col min="7" max="7" width="15" customWidth="1"/>
    <col min="8" max="8" width="13.7109375" style="40" customWidth="1"/>
    <col min="9" max="9" width="15.140625" style="40" customWidth="1"/>
    <col min="10" max="10" width="7.7109375" style="40" customWidth="1"/>
    <col min="11" max="11" width="7.7109375" customWidth="1"/>
  </cols>
  <sheetData>
    <row r="1" spans="1:13" ht="46.5" customHeight="1" x14ac:dyDescent="0.25">
      <c r="A1" s="216" t="s">
        <v>357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8" customHeight="1" x14ac:dyDescent="0.25">
      <c r="A2" s="3"/>
      <c r="B2" s="3"/>
      <c r="C2" s="3"/>
      <c r="D2" s="3"/>
      <c r="E2" s="3"/>
      <c r="F2" s="3"/>
      <c r="G2" s="3"/>
      <c r="H2" s="31"/>
      <c r="I2" s="31"/>
      <c r="J2" s="85"/>
    </row>
    <row r="3" spans="1:13" ht="15.75" x14ac:dyDescent="0.25">
      <c r="A3" s="216" t="s">
        <v>27</v>
      </c>
      <c r="B3" s="216"/>
      <c r="C3" s="216"/>
      <c r="D3" s="216"/>
      <c r="E3" s="216"/>
      <c r="F3" s="216"/>
      <c r="G3" s="216"/>
      <c r="H3" s="216"/>
      <c r="I3" s="220"/>
      <c r="J3" s="220"/>
    </row>
    <row r="4" spans="1:13" ht="18" x14ac:dyDescent="0.25">
      <c r="A4" s="3"/>
      <c r="B4" s="3"/>
      <c r="C4" s="3"/>
      <c r="D4" s="3"/>
      <c r="E4" s="3"/>
      <c r="F4" s="3"/>
      <c r="G4" s="3"/>
      <c r="H4" s="31"/>
      <c r="I4" s="41"/>
      <c r="J4" s="86"/>
    </row>
    <row r="5" spans="1:13" ht="18" customHeight="1" x14ac:dyDescent="0.25">
      <c r="A5" s="216" t="s">
        <v>11</v>
      </c>
      <c r="B5" s="219"/>
      <c r="C5" s="219"/>
      <c r="D5" s="219"/>
      <c r="E5" s="219"/>
      <c r="F5" s="219"/>
      <c r="G5" s="219"/>
      <c r="H5" s="219"/>
      <c r="I5" s="219"/>
      <c r="J5" s="219"/>
    </row>
    <row r="6" spans="1:13" ht="18" x14ac:dyDescent="0.25">
      <c r="A6" s="3"/>
      <c r="B6" s="3"/>
      <c r="C6" s="3"/>
      <c r="D6" s="3"/>
      <c r="E6" s="3"/>
      <c r="F6" s="3"/>
      <c r="G6" s="3"/>
      <c r="H6" s="31"/>
      <c r="I6" s="41"/>
      <c r="J6" s="86"/>
    </row>
    <row r="7" spans="1:13" ht="15.75" x14ac:dyDescent="0.25">
      <c r="A7" s="216" t="s">
        <v>215</v>
      </c>
      <c r="B7" s="238"/>
      <c r="C7" s="238"/>
      <c r="D7" s="238"/>
      <c r="E7" s="238"/>
      <c r="F7" s="238"/>
      <c r="G7" s="238"/>
      <c r="H7" s="238"/>
      <c r="I7" s="238"/>
      <c r="J7" s="238"/>
    </row>
    <row r="8" spans="1:13" ht="18" x14ac:dyDescent="0.25">
      <c r="A8" s="3"/>
      <c r="B8" s="3"/>
      <c r="C8" s="3"/>
      <c r="D8" s="3"/>
      <c r="E8" s="3"/>
      <c r="F8" s="3"/>
      <c r="G8" s="3"/>
      <c r="H8" s="31"/>
      <c r="I8" s="41"/>
      <c r="J8" s="86"/>
    </row>
    <row r="9" spans="1:13" s="56" customFormat="1" ht="38.450000000000003" customHeight="1" x14ac:dyDescent="0.15">
      <c r="A9" s="53" t="s">
        <v>12</v>
      </c>
      <c r="B9" s="54" t="s">
        <v>13</v>
      </c>
      <c r="C9" s="54" t="s">
        <v>99</v>
      </c>
      <c r="D9" s="54" t="s">
        <v>100</v>
      </c>
      <c r="E9" s="54" t="s">
        <v>14</v>
      </c>
      <c r="F9" s="58" t="s">
        <v>10</v>
      </c>
      <c r="G9" s="58" t="s">
        <v>312</v>
      </c>
      <c r="H9" s="59" t="s">
        <v>38</v>
      </c>
      <c r="I9" s="59" t="s">
        <v>319</v>
      </c>
      <c r="J9" s="87" t="s">
        <v>200</v>
      </c>
      <c r="K9" s="55" t="s">
        <v>199</v>
      </c>
    </row>
    <row r="10" spans="1:13" s="56" customFormat="1" ht="10.15" customHeight="1" x14ac:dyDescent="0.2">
      <c r="A10" s="53"/>
      <c r="B10" s="54"/>
      <c r="C10" s="54"/>
      <c r="D10" s="54"/>
      <c r="E10" s="54"/>
      <c r="F10" s="58"/>
      <c r="G10" s="58">
        <v>1</v>
      </c>
      <c r="H10" s="81">
        <v>2</v>
      </c>
      <c r="I10" s="81">
        <v>3</v>
      </c>
      <c r="J10" s="88">
        <v>4</v>
      </c>
      <c r="K10" s="81">
        <v>5</v>
      </c>
    </row>
    <row r="11" spans="1:13" ht="15.75" customHeight="1" x14ac:dyDescent="0.25">
      <c r="A11" s="89">
        <v>6</v>
      </c>
      <c r="B11" s="89"/>
      <c r="C11" s="89"/>
      <c r="D11" s="89"/>
      <c r="E11" s="89"/>
      <c r="F11" s="89" t="s">
        <v>15</v>
      </c>
      <c r="G11" s="90">
        <v>1170495.27</v>
      </c>
      <c r="H11" s="90">
        <f>H12+H22+H26+H30+H41</f>
        <v>1281506</v>
      </c>
      <c r="I11" s="90">
        <v>1368934.24</v>
      </c>
      <c r="J11" s="91">
        <f>IFERROR(I11/G11*100,0)</f>
        <v>116.95341921373164</v>
      </c>
      <c r="K11" s="114">
        <f>IFERROR(I11/H11*100,0)</f>
        <v>106.82230438249995</v>
      </c>
    </row>
    <row r="12" spans="1:13" s="28" customFormat="1" ht="22.5" x14ac:dyDescent="0.25">
      <c r="A12" s="89"/>
      <c r="B12" s="89">
        <v>63</v>
      </c>
      <c r="C12" s="89"/>
      <c r="D12" s="89"/>
      <c r="E12" s="89"/>
      <c r="F12" s="89" t="s">
        <v>39</v>
      </c>
      <c r="G12" s="90">
        <v>999336.66</v>
      </c>
      <c r="H12" s="90">
        <f>H13+H19</f>
        <v>1123110</v>
      </c>
      <c r="I12" s="90">
        <v>1204118.3500000001</v>
      </c>
      <c r="J12" s="91">
        <f t="shared" ref="J12:J61" si="0">IFERROR(I12/G12*100,0)</f>
        <v>120.49176200540867</v>
      </c>
      <c r="K12" s="114">
        <f t="shared" ref="K12:K61" si="1">IFERROR(I12/H12*100,0)</f>
        <v>107.21285982673115</v>
      </c>
    </row>
    <row r="13" spans="1:13" s="28" customFormat="1" x14ac:dyDescent="0.25">
      <c r="A13" s="89"/>
      <c r="B13" s="89"/>
      <c r="C13" s="89">
        <v>636</v>
      </c>
      <c r="D13" s="89"/>
      <c r="E13" s="89"/>
      <c r="F13" s="89" t="s">
        <v>101</v>
      </c>
      <c r="G13" s="90">
        <v>999336.66</v>
      </c>
      <c r="H13" s="90">
        <f>H14+H17</f>
        <v>1123110</v>
      </c>
      <c r="I13" s="90">
        <v>1201470.53</v>
      </c>
      <c r="J13" s="91">
        <f t="shared" si="0"/>
        <v>120.22680424833008</v>
      </c>
      <c r="K13" s="114">
        <f t="shared" si="1"/>
        <v>106.97710197576373</v>
      </c>
    </row>
    <row r="14" spans="1:13" s="28" customFormat="1" ht="13.15" customHeight="1" x14ac:dyDescent="0.25">
      <c r="A14" s="89"/>
      <c r="B14" s="89"/>
      <c r="C14" s="89"/>
      <c r="D14" s="89">
        <v>6361</v>
      </c>
      <c r="E14" s="89"/>
      <c r="F14" s="89" t="s">
        <v>102</v>
      </c>
      <c r="G14" s="90">
        <v>999336.66</v>
      </c>
      <c r="H14" s="90">
        <f>SUM(H15+H16)</f>
        <v>1119130</v>
      </c>
      <c r="I14" s="90">
        <v>1201470.53</v>
      </c>
      <c r="J14" s="91">
        <f t="shared" si="0"/>
        <v>120.22680424833008</v>
      </c>
      <c r="K14" s="114">
        <f t="shared" si="1"/>
        <v>107.35754827410577</v>
      </c>
    </row>
    <row r="15" spans="1:13" s="27" customFormat="1" x14ac:dyDescent="0.25">
      <c r="A15" s="92"/>
      <c r="B15" s="92"/>
      <c r="C15" s="92"/>
      <c r="D15" s="92"/>
      <c r="E15" s="93" t="s">
        <v>76</v>
      </c>
      <c r="F15" s="92" t="s">
        <v>50</v>
      </c>
      <c r="G15" s="94">
        <v>975833.86</v>
      </c>
      <c r="H15" s="95">
        <v>1045070</v>
      </c>
      <c r="I15" s="95">
        <v>1168025.1299999999</v>
      </c>
      <c r="J15" s="91">
        <f t="shared" si="0"/>
        <v>119.69508108685632</v>
      </c>
      <c r="K15" s="114">
        <f t="shared" si="1"/>
        <v>111.76525304525056</v>
      </c>
    </row>
    <row r="16" spans="1:13" s="27" customFormat="1" x14ac:dyDescent="0.25">
      <c r="A16" s="92"/>
      <c r="B16" s="92"/>
      <c r="C16" s="92"/>
      <c r="D16" s="92"/>
      <c r="E16" s="96" t="s">
        <v>75</v>
      </c>
      <c r="F16" s="92" t="s">
        <v>233</v>
      </c>
      <c r="G16" s="94">
        <v>23502.799999999999</v>
      </c>
      <c r="H16" s="95">
        <v>74060</v>
      </c>
      <c r="I16" s="95">
        <v>33445.4</v>
      </c>
      <c r="J16" s="91">
        <f t="shared" si="0"/>
        <v>142.30389570604353</v>
      </c>
      <c r="K16" s="114">
        <f t="shared" si="1"/>
        <v>45.159870375371327</v>
      </c>
    </row>
    <row r="17" spans="1:11" s="28" customFormat="1" x14ac:dyDescent="0.25">
      <c r="A17" s="97"/>
      <c r="B17" s="97"/>
      <c r="C17" s="97"/>
      <c r="D17" s="97">
        <v>6362</v>
      </c>
      <c r="E17" s="98"/>
      <c r="F17" s="97" t="s">
        <v>184</v>
      </c>
      <c r="G17" s="99"/>
      <c r="H17" s="91">
        <v>3980</v>
      </c>
      <c r="I17" s="91"/>
      <c r="J17" s="91">
        <f t="shared" si="0"/>
        <v>0</v>
      </c>
      <c r="K17" s="114">
        <f t="shared" si="1"/>
        <v>0</v>
      </c>
    </row>
    <row r="18" spans="1:11" s="27" customFormat="1" x14ac:dyDescent="0.25">
      <c r="A18" s="92"/>
      <c r="B18" s="92"/>
      <c r="C18" s="92"/>
      <c r="D18" s="92"/>
      <c r="E18" s="96" t="s">
        <v>76</v>
      </c>
      <c r="F18" s="92" t="s">
        <v>50</v>
      </c>
      <c r="G18" s="94"/>
      <c r="H18" s="95">
        <v>3980</v>
      </c>
      <c r="I18" s="95"/>
      <c r="J18" s="91">
        <f t="shared" si="0"/>
        <v>0</v>
      </c>
      <c r="K18" s="114">
        <f t="shared" si="1"/>
        <v>0</v>
      </c>
    </row>
    <row r="19" spans="1:11" s="28" customFormat="1" x14ac:dyDescent="0.25">
      <c r="A19" s="97"/>
      <c r="B19" s="97"/>
      <c r="C19" s="97">
        <v>639</v>
      </c>
      <c r="D19" s="97"/>
      <c r="E19" s="98"/>
      <c r="F19" s="97" t="s">
        <v>103</v>
      </c>
      <c r="G19" s="99"/>
      <c r="H19" s="91">
        <v>0</v>
      </c>
      <c r="I19" s="91"/>
      <c r="J19" s="91">
        <f t="shared" si="0"/>
        <v>0</v>
      </c>
      <c r="K19" s="114">
        <f t="shared" si="1"/>
        <v>0</v>
      </c>
    </row>
    <row r="20" spans="1:11" s="28" customFormat="1" x14ac:dyDescent="0.25">
      <c r="A20" s="97"/>
      <c r="B20" s="97"/>
      <c r="C20" s="97"/>
      <c r="D20" s="97">
        <v>6392</v>
      </c>
      <c r="E20" s="98"/>
      <c r="F20" s="97" t="s">
        <v>104</v>
      </c>
      <c r="G20" s="99"/>
      <c r="H20" s="91">
        <v>0</v>
      </c>
      <c r="I20" s="91"/>
      <c r="J20" s="91">
        <f t="shared" si="0"/>
        <v>0</v>
      </c>
      <c r="K20" s="114">
        <f t="shared" si="1"/>
        <v>0</v>
      </c>
    </row>
    <row r="21" spans="1:11" s="27" customFormat="1" x14ac:dyDescent="0.25">
      <c r="A21" s="92"/>
      <c r="B21" s="92"/>
      <c r="C21" s="92"/>
      <c r="D21" s="92"/>
      <c r="E21" s="96" t="s">
        <v>81</v>
      </c>
      <c r="F21" s="92" t="s">
        <v>83</v>
      </c>
      <c r="G21" s="94">
        <v>0</v>
      </c>
      <c r="H21" s="95">
        <v>0</v>
      </c>
      <c r="I21" s="95">
        <v>2647.82</v>
      </c>
      <c r="J21" s="91">
        <f t="shared" si="0"/>
        <v>0</v>
      </c>
      <c r="K21" s="114">
        <f t="shared" si="1"/>
        <v>0</v>
      </c>
    </row>
    <row r="22" spans="1:11" s="28" customFormat="1" x14ac:dyDescent="0.25">
      <c r="A22" s="97"/>
      <c r="B22" s="97">
        <v>64</v>
      </c>
      <c r="C22" s="97"/>
      <c r="D22" s="97"/>
      <c r="E22" s="100"/>
      <c r="F22" s="97" t="s">
        <v>45</v>
      </c>
      <c r="G22" s="99">
        <v>0.01</v>
      </c>
      <c r="H22" s="91">
        <v>0</v>
      </c>
      <c r="I22" s="91">
        <v>0.01</v>
      </c>
      <c r="J22" s="91">
        <f t="shared" si="0"/>
        <v>100</v>
      </c>
      <c r="K22" s="114">
        <f t="shared" si="1"/>
        <v>0</v>
      </c>
    </row>
    <row r="23" spans="1:11" s="28" customFormat="1" x14ac:dyDescent="0.25">
      <c r="A23" s="97"/>
      <c r="B23" s="97"/>
      <c r="C23" s="97">
        <v>641</v>
      </c>
      <c r="D23" s="97"/>
      <c r="E23" s="100"/>
      <c r="F23" s="97" t="s">
        <v>105</v>
      </c>
      <c r="G23" s="99">
        <v>0.01</v>
      </c>
      <c r="H23" s="91">
        <v>0</v>
      </c>
      <c r="I23" s="91">
        <v>0.01</v>
      </c>
      <c r="J23" s="91">
        <f t="shared" si="0"/>
        <v>100</v>
      </c>
      <c r="K23" s="114">
        <f t="shared" si="1"/>
        <v>0</v>
      </c>
    </row>
    <row r="24" spans="1:11" s="28" customFormat="1" x14ac:dyDescent="0.25">
      <c r="A24" s="97"/>
      <c r="B24" s="97"/>
      <c r="C24" s="97"/>
      <c r="D24" s="97">
        <v>6413</v>
      </c>
      <c r="E24" s="100"/>
      <c r="F24" s="97" t="s">
        <v>106</v>
      </c>
      <c r="G24" s="99">
        <v>0.01</v>
      </c>
      <c r="H24" s="91">
        <v>0</v>
      </c>
      <c r="I24" s="91">
        <v>0.01</v>
      </c>
      <c r="J24" s="91">
        <f t="shared" si="0"/>
        <v>100</v>
      </c>
      <c r="K24" s="114">
        <f t="shared" si="1"/>
        <v>0</v>
      </c>
    </row>
    <row r="25" spans="1:11" s="27" customFormat="1" ht="13.15" customHeight="1" x14ac:dyDescent="0.25">
      <c r="A25" s="92"/>
      <c r="B25" s="92"/>
      <c r="C25" s="92"/>
      <c r="D25" s="92"/>
      <c r="E25" s="93" t="s">
        <v>77</v>
      </c>
      <c r="F25" s="92" t="s">
        <v>41</v>
      </c>
      <c r="G25" s="94">
        <v>0.01</v>
      </c>
      <c r="H25" s="95">
        <v>0</v>
      </c>
      <c r="I25" s="95">
        <v>0.01</v>
      </c>
      <c r="J25" s="91">
        <f t="shared" si="0"/>
        <v>100</v>
      </c>
      <c r="K25" s="114">
        <f t="shared" si="1"/>
        <v>0</v>
      </c>
    </row>
    <row r="26" spans="1:11" s="28" customFormat="1" x14ac:dyDescent="0.25">
      <c r="A26" s="97"/>
      <c r="B26" s="97">
        <v>65</v>
      </c>
      <c r="C26" s="97"/>
      <c r="D26" s="97"/>
      <c r="E26" s="100"/>
      <c r="F26" s="105" t="s">
        <v>47</v>
      </c>
      <c r="G26" s="106"/>
      <c r="H26" s="106">
        <f>H27</f>
        <v>73930</v>
      </c>
      <c r="I26" s="106"/>
      <c r="J26" s="91">
        <f t="shared" si="0"/>
        <v>0</v>
      </c>
      <c r="K26" s="114">
        <f t="shared" si="1"/>
        <v>0</v>
      </c>
    </row>
    <row r="27" spans="1:11" s="28" customFormat="1" x14ac:dyDescent="0.25">
      <c r="A27" s="97"/>
      <c r="B27" s="97"/>
      <c r="C27" s="97">
        <v>652</v>
      </c>
      <c r="D27" s="97"/>
      <c r="E27" s="100"/>
      <c r="F27" s="105" t="s">
        <v>47</v>
      </c>
      <c r="G27" s="106">
        <v>79442.98</v>
      </c>
      <c r="H27" s="106">
        <v>73930</v>
      </c>
      <c r="I27" s="106">
        <v>33282.370000000003</v>
      </c>
      <c r="J27" s="91">
        <f t="shared" si="0"/>
        <v>41.894664575774982</v>
      </c>
      <c r="K27" s="114">
        <f t="shared" si="1"/>
        <v>45.018760990125799</v>
      </c>
    </row>
    <row r="28" spans="1:11" s="28" customFormat="1" x14ac:dyDescent="0.25">
      <c r="A28" s="97"/>
      <c r="B28" s="97"/>
      <c r="C28" s="97"/>
      <c r="D28" s="97">
        <v>6526</v>
      </c>
      <c r="E28" s="100"/>
      <c r="F28" s="105" t="s">
        <v>107</v>
      </c>
      <c r="G28" s="106">
        <v>79442.98</v>
      </c>
      <c r="H28" s="91">
        <v>73930</v>
      </c>
      <c r="I28" s="91">
        <v>33282.370000000003</v>
      </c>
      <c r="J28" s="91">
        <f t="shared" si="0"/>
        <v>41.894664575774982</v>
      </c>
      <c r="K28" s="114">
        <f t="shared" si="1"/>
        <v>45.018760990125799</v>
      </c>
    </row>
    <row r="29" spans="1:11" s="27" customFormat="1" ht="13.15" customHeight="1" x14ac:dyDescent="0.25">
      <c r="A29" s="92"/>
      <c r="B29" s="92"/>
      <c r="C29" s="92"/>
      <c r="D29" s="92"/>
      <c r="E29" s="107" t="s">
        <v>77</v>
      </c>
      <c r="F29" s="108" t="s">
        <v>41</v>
      </c>
      <c r="G29" s="109">
        <v>79442.98</v>
      </c>
      <c r="H29" s="95">
        <v>73930</v>
      </c>
      <c r="I29" s="95">
        <v>33282.370000000003</v>
      </c>
      <c r="J29" s="91">
        <f t="shared" si="0"/>
        <v>41.894664575774982</v>
      </c>
      <c r="K29" s="114">
        <f t="shared" si="1"/>
        <v>45.018760990125799</v>
      </c>
    </row>
    <row r="30" spans="1:11" s="28" customFormat="1" ht="13.15" customHeight="1" x14ac:dyDescent="0.25">
      <c r="A30" s="97"/>
      <c r="B30" s="97">
        <v>66</v>
      </c>
      <c r="C30" s="97"/>
      <c r="D30" s="97"/>
      <c r="E30" s="100"/>
      <c r="F30" s="105" t="s">
        <v>48</v>
      </c>
      <c r="G30" s="106">
        <v>252.17</v>
      </c>
      <c r="H30" s="106">
        <v>1800</v>
      </c>
      <c r="I30" s="106">
        <v>261.54000000000002</v>
      </c>
      <c r="J30" s="91">
        <f t="shared" si="0"/>
        <v>103.71574731332038</v>
      </c>
      <c r="K30" s="114">
        <f t="shared" si="1"/>
        <v>14.530000000000001</v>
      </c>
    </row>
    <row r="31" spans="1:11" s="28" customFormat="1" ht="13.15" customHeight="1" x14ac:dyDescent="0.25">
      <c r="A31" s="97"/>
      <c r="B31" s="97"/>
      <c r="C31" s="97">
        <v>661</v>
      </c>
      <c r="D31" s="97"/>
      <c r="E31" s="100"/>
      <c r="F31" s="105" t="s">
        <v>185</v>
      </c>
      <c r="G31" s="106">
        <v>252.17</v>
      </c>
      <c r="H31" s="106">
        <v>1800</v>
      </c>
      <c r="I31" s="106">
        <v>261.54000000000002</v>
      </c>
      <c r="J31" s="91">
        <f t="shared" si="0"/>
        <v>103.71574731332038</v>
      </c>
      <c r="K31" s="114">
        <f t="shared" si="1"/>
        <v>14.530000000000001</v>
      </c>
    </row>
    <row r="32" spans="1:11" s="28" customFormat="1" ht="13.15" customHeight="1" x14ac:dyDescent="0.25">
      <c r="A32" s="97"/>
      <c r="B32" s="97"/>
      <c r="C32" s="97"/>
      <c r="D32" s="97">
        <v>6614</v>
      </c>
      <c r="E32" s="100"/>
      <c r="F32" s="105" t="s">
        <v>108</v>
      </c>
      <c r="G32" s="106"/>
      <c r="H32" s="91">
        <v>0</v>
      </c>
      <c r="I32" s="91"/>
      <c r="J32" s="91">
        <f t="shared" si="0"/>
        <v>0</v>
      </c>
      <c r="K32" s="114">
        <f t="shared" si="1"/>
        <v>0</v>
      </c>
    </row>
    <row r="33" spans="1:11" s="27" customFormat="1" ht="13.15" customHeight="1" x14ac:dyDescent="0.25">
      <c r="A33" s="92"/>
      <c r="B33" s="92"/>
      <c r="C33" s="92"/>
      <c r="D33" s="92"/>
      <c r="E33" s="92" t="s">
        <v>78</v>
      </c>
      <c r="F33" s="108" t="s">
        <v>34</v>
      </c>
      <c r="G33" s="109"/>
      <c r="H33" s="95">
        <v>0</v>
      </c>
      <c r="I33" s="95"/>
      <c r="J33" s="91">
        <f t="shared" si="0"/>
        <v>0</v>
      </c>
      <c r="K33" s="114">
        <f t="shared" si="1"/>
        <v>0</v>
      </c>
    </row>
    <row r="34" spans="1:11" s="28" customFormat="1" ht="12.6" customHeight="1" x14ac:dyDescent="0.25">
      <c r="A34" s="97"/>
      <c r="B34" s="97"/>
      <c r="C34" s="97"/>
      <c r="D34" s="97">
        <v>6615</v>
      </c>
      <c r="E34" s="100"/>
      <c r="F34" s="105" t="s">
        <v>109</v>
      </c>
      <c r="G34" s="106">
        <v>252.17</v>
      </c>
      <c r="H34" s="91">
        <v>1800</v>
      </c>
      <c r="I34" s="91">
        <v>261.54000000000002</v>
      </c>
      <c r="J34" s="91">
        <f t="shared" si="0"/>
        <v>103.71574731332038</v>
      </c>
      <c r="K34" s="114">
        <f t="shared" si="1"/>
        <v>14.530000000000001</v>
      </c>
    </row>
    <row r="35" spans="1:11" s="27" customFormat="1" x14ac:dyDescent="0.25">
      <c r="A35" s="92"/>
      <c r="B35" s="92"/>
      <c r="C35" s="92"/>
      <c r="D35" s="92"/>
      <c r="E35" s="92" t="s">
        <v>78</v>
      </c>
      <c r="F35" s="108" t="s">
        <v>34</v>
      </c>
      <c r="G35" s="109">
        <v>252.17</v>
      </c>
      <c r="H35" s="95">
        <v>1800</v>
      </c>
      <c r="I35" s="95">
        <v>261.54000000000002</v>
      </c>
      <c r="J35" s="91">
        <f t="shared" si="0"/>
        <v>103.71574731332038</v>
      </c>
      <c r="K35" s="114">
        <f t="shared" si="1"/>
        <v>14.530000000000001</v>
      </c>
    </row>
    <row r="36" spans="1:11" s="28" customFormat="1" ht="14.45" customHeight="1" x14ac:dyDescent="0.25">
      <c r="A36" s="97"/>
      <c r="B36" s="97"/>
      <c r="C36" s="97">
        <v>663</v>
      </c>
      <c r="D36" s="97"/>
      <c r="E36" s="97"/>
      <c r="F36" s="105" t="s">
        <v>110</v>
      </c>
      <c r="G36" s="106">
        <v>5637.02</v>
      </c>
      <c r="H36" s="106">
        <v>0</v>
      </c>
      <c r="I36" s="106">
        <v>9401.27</v>
      </c>
      <c r="J36" s="91">
        <f t="shared" si="0"/>
        <v>166.77730432036785</v>
      </c>
      <c r="K36" s="114">
        <f t="shared" si="1"/>
        <v>0</v>
      </c>
    </row>
    <row r="37" spans="1:11" s="28" customFormat="1" x14ac:dyDescent="0.25">
      <c r="A37" s="97"/>
      <c r="B37" s="97"/>
      <c r="C37" s="97"/>
      <c r="D37" s="97">
        <v>6631</v>
      </c>
      <c r="E37" s="97"/>
      <c r="F37" s="105" t="s">
        <v>111</v>
      </c>
      <c r="G37" s="106">
        <v>5637.02</v>
      </c>
      <c r="H37" s="91">
        <v>0</v>
      </c>
      <c r="I37" s="91">
        <v>6090.27</v>
      </c>
      <c r="J37" s="91">
        <f t="shared" si="0"/>
        <v>108.04059591770118</v>
      </c>
      <c r="K37" s="114">
        <f t="shared" si="1"/>
        <v>0</v>
      </c>
    </row>
    <row r="38" spans="1:11" s="27" customFormat="1" x14ac:dyDescent="0.25">
      <c r="A38" s="92"/>
      <c r="B38" s="92"/>
      <c r="C38" s="92"/>
      <c r="D38" s="92"/>
      <c r="E38" s="92" t="s">
        <v>112</v>
      </c>
      <c r="F38" s="108" t="s">
        <v>113</v>
      </c>
      <c r="G38" s="109">
        <v>5637.02</v>
      </c>
      <c r="H38" s="95">
        <v>0</v>
      </c>
      <c r="I38" s="95">
        <v>6090.27</v>
      </c>
      <c r="J38" s="91">
        <f t="shared" si="0"/>
        <v>108.04059591770118</v>
      </c>
      <c r="K38" s="114">
        <f t="shared" si="1"/>
        <v>0</v>
      </c>
    </row>
    <row r="39" spans="1:11" s="28" customFormat="1" x14ac:dyDescent="0.25">
      <c r="A39" s="97"/>
      <c r="B39" s="97"/>
      <c r="C39" s="97"/>
      <c r="D39" s="97">
        <v>6632</v>
      </c>
      <c r="E39" s="97"/>
      <c r="F39" s="105" t="s">
        <v>114</v>
      </c>
      <c r="G39" s="106">
        <v>0</v>
      </c>
      <c r="H39" s="91">
        <v>0</v>
      </c>
      <c r="I39" s="91">
        <v>3311</v>
      </c>
      <c r="J39" s="91">
        <f t="shared" si="0"/>
        <v>0</v>
      </c>
      <c r="K39" s="114">
        <f t="shared" si="1"/>
        <v>0</v>
      </c>
    </row>
    <row r="40" spans="1:11" s="27" customFormat="1" x14ac:dyDescent="0.25">
      <c r="A40" s="92"/>
      <c r="B40" s="92"/>
      <c r="C40" s="92"/>
      <c r="D40" s="92"/>
      <c r="E40" s="107" t="s">
        <v>112</v>
      </c>
      <c r="F40" s="108" t="s">
        <v>113</v>
      </c>
      <c r="G40" s="109"/>
      <c r="H40" s="95">
        <v>0</v>
      </c>
      <c r="I40" s="95">
        <v>3311</v>
      </c>
      <c r="J40" s="91">
        <f t="shared" si="0"/>
        <v>0</v>
      </c>
      <c r="K40" s="114">
        <f t="shared" si="1"/>
        <v>0</v>
      </c>
    </row>
    <row r="41" spans="1:11" s="28" customFormat="1" ht="22.5" x14ac:dyDescent="0.25">
      <c r="A41" s="97"/>
      <c r="B41" s="97">
        <v>67</v>
      </c>
      <c r="C41" s="97"/>
      <c r="D41" s="97"/>
      <c r="E41" s="100"/>
      <c r="F41" s="89" t="s">
        <v>40</v>
      </c>
      <c r="G41" s="90">
        <v>85826.43</v>
      </c>
      <c r="H41" s="90">
        <v>82666</v>
      </c>
      <c r="I41" s="90">
        <v>121870.7</v>
      </c>
      <c r="J41" s="91">
        <f t="shared" si="0"/>
        <v>141.99670194833922</v>
      </c>
      <c r="K41" s="114">
        <f t="shared" si="1"/>
        <v>147.42542278566762</v>
      </c>
    </row>
    <row r="42" spans="1:11" s="28" customFormat="1" x14ac:dyDescent="0.25">
      <c r="A42" s="97"/>
      <c r="B42" s="97"/>
      <c r="C42" s="97">
        <v>671</v>
      </c>
      <c r="D42" s="97"/>
      <c r="E42" s="100"/>
      <c r="F42" s="89" t="s">
        <v>115</v>
      </c>
      <c r="G42" s="90">
        <v>85826.43</v>
      </c>
      <c r="H42" s="90">
        <f>H43+H46</f>
        <v>82666</v>
      </c>
      <c r="I42" s="90">
        <v>121870.7</v>
      </c>
      <c r="J42" s="91">
        <f t="shared" si="0"/>
        <v>141.99670194833922</v>
      </c>
      <c r="K42" s="114">
        <f t="shared" si="1"/>
        <v>147.42542278566762</v>
      </c>
    </row>
    <row r="43" spans="1:11" s="28" customFormat="1" x14ac:dyDescent="0.25">
      <c r="A43" s="97"/>
      <c r="B43" s="97"/>
      <c r="C43" s="97"/>
      <c r="D43" s="97">
        <v>6711</v>
      </c>
      <c r="E43" s="100"/>
      <c r="F43" s="89" t="s">
        <v>115</v>
      </c>
      <c r="G43" s="90">
        <v>85826.43</v>
      </c>
      <c r="H43" s="90">
        <f>H44+H45</f>
        <v>82666</v>
      </c>
      <c r="I43" s="90">
        <v>117745.7</v>
      </c>
      <c r="J43" s="91">
        <f t="shared" si="0"/>
        <v>137.19049015553836</v>
      </c>
      <c r="K43" s="114">
        <f t="shared" si="1"/>
        <v>142.43546318921926</v>
      </c>
    </row>
    <row r="44" spans="1:11" s="27" customFormat="1" x14ac:dyDescent="0.25">
      <c r="A44" s="92"/>
      <c r="B44" s="92"/>
      <c r="C44" s="92"/>
      <c r="D44" s="92"/>
      <c r="E44" s="92" t="s">
        <v>81</v>
      </c>
      <c r="F44" s="110" t="s">
        <v>83</v>
      </c>
      <c r="G44" s="111">
        <v>32246.63</v>
      </c>
      <c r="H44" s="95">
        <v>35722.339999999997</v>
      </c>
      <c r="I44" s="95">
        <v>73775.7</v>
      </c>
      <c r="J44" s="91">
        <f t="shared" si="0"/>
        <v>228.78576769107343</v>
      </c>
      <c r="K44" s="114">
        <f t="shared" si="1"/>
        <v>206.52538439531116</v>
      </c>
    </row>
    <row r="45" spans="1:11" s="27" customFormat="1" x14ac:dyDescent="0.25">
      <c r="A45" s="92"/>
      <c r="B45" s="92"/>
      <c r="C45" s="92"/>
      <c r="D45" s="92"/>
      <c r="E45" s="92" t="s">
        <v>79</v>
      </c>
      <c r="F45" s="110" t="s">
        <v>49</v>
      </c>
      <c r="G45" s="111">
        <v>53579.8</v>
      </c>
      <c r="H45" s="95">
        <v>46943.66</v>
      </c>
      <c r="I45" s="95">
        <v>43970</v>
      </c>
      <c r="J45" s="91">
        <f t="shared" si="0"/>
        <v>82.064509385999941</v>
      </c>
      <c r="K45" s="114">
        <f t="shared" si="1"/>
        <v>93.665470480997854</v>
      </c>
    </row>
    <row r="46" spans="1:11" s="28" customFormat="1" ht="15" customHeight="1" x14ac:dyDescent="0.25">
      <c r="A46" s="97"/>
      <c r="B46" s="97"/>
      <c r="C46" s="97"/>
      <c r="D46" s="97">
        <v>6712</v>
      </c>
      <c r="E46" s="100"/>
      <c r="F46" s="112" t="s">
        <v>186</v>
      </c>
      <c r="G46" s="113"/>
      <c r="H46" s="91">
        <v>0</v>
      </c>
      <c r="I46" s="91">
        <v>4125</v>
      </c>
      <c r="J46" s="91">
        <f t="shared" si="0"/>
        <v>0</v>
      </c>
      <c r="K46" s="114">
        <f t="shared" si="1"/>
        <v>0</v>
      </c>
    </row>
    <row r="47" spans="1:11" x14ac:dyDescent="0.25">
      <c r="A47" s="103"/>
      <c r="B47" s="103"/>
      <c r="C47" s="103"/>
      <c r="D47" s="103"/>
      <c r="E47" s="92" t="s">
        <v>79</v>
      </c>
      <c r="F47" s="110" t="s">
        <v>49</v>
      </c>
      <c r="G47" s="111"/>
      <c r="H47" s="104">
        <v>0</v>
      </c>
      <c r="I47" s="104">
        <v>4125</v>
      </c>
      <c r="J47" s="91">
        <f t="shared" si="0"/>
        <v>0</v>
      </c>
      <c r="K47" s="114">
        <f t="shared" si="1"/>
        <v>0</v>
      </c>
    </row>
    <row r="48" spans="1:11" s="28" customFormat="1" x14ac:dyDescent="0.25">
      <c r="A48" s="97">
        <v>7</v>
      </c>
      <c r="B48" s="97"/>
      <c r="C48" s="97"/>
      <c r="D48" s="97"/>
      <c r="E48" s="97"/>
      <c r="F48" s="89" t="s">
        <v>121</v>
      </c>
      <c r="G48" s="90"/>
      <c r="H48" s="91">
        <v>0</v>
      </c>
      <c r="I48" s="91"/>
      <c r="J48" s="91">
        <f t="shared" si="0"/>
        <v>0</v>
      </c>
      <c r="K48" s="114">
        <f t="shared" si="1"/>
        <v>0</v>
      </c>
    </row>
    <row r="49" spans="1:11" s="28" customFormat="1" x14ac:dyDescent="0.25">
      <c r="A49" s="97"/>
      <c r="B49" s="97">
        <v>72</v>
      </c>
      <c r="C49" s="97"/>
      <c r="D49" s="97"/>
      <c r="E49" s="97"/>
      <c r="F49" s="89" t="s">
        <v>122</v>
      </c>
      <c r="G49" s="90"/>
      <c r="H49" s="91">
        <v>0</v>
      </c>
      <c r="I49" s="91"/>
      <c r="J49" s="91">
        <f t="shared" si="0"/>
        <v>0</v>
      </c>
      <c r="K49" s="114">
        <f t="shared" si="1"/>
        <v>0</v>
      </c>
    </row>
    <row r="50" spans="1:11" s="28" customFormat="1" x14ac:dyDescent="0.25">
      <c r="A50" s="97"/>
      <c r="B50" s="97"/>
      <c r="C50" s="97" t="s">
        <v>124</v>
      </c>
      <c r="D50" s="97"/>
      <c r="E50" s="97"/>
      <c r="F50" s="89" t="s">
        <v>123</v>
      </c>
      <c r="G50" s="90"/>
      <c r="H50" s="91">
        <v>0</v>
      </c>
      <c r="I50" s="91"/>
      <c r="J50" s="91">
        <f t="shared" si="0"/>
        <v>0</v>
      </c>
      <c r="K50" s="114">
        <f t="shared" si="1"/>
        <v>0</v>
      </c>
    </row>
    <row r="51" spans="1:11" s="28" customFormat="1" x14ac:dyDescent="0.25">
      <c r="A51" s="97"/>
      <c r="B51" s="97"/>
      <c r="C51" s="97"/>
      <c r="D51" s="97" t="s">
        <v>124</v>
      </c>
      <c r="E51" s="97"/>
      <c r="F51" s="89" t="s">
        <v>256</v>
      </c>
      <c r="G51" s="90"/>
      <c r="H51" s="91">
        <v>15260</v>
      </c>
      <c r="I51" s="91"/>
      <c r="J51" s="91">
        <f t="shared" si="0"/>
        <v>0</v>
      </c>
      <c r="K51" s="114">
        <f t="shared" si="1"/>
        <v>0</v>
      </c>
    </row>
    <row r="52" spans="1:11" x14ac:dyDescent="0.25">
      <c r="A52" s="103"/>
      <c r="B52" s="103"/>
      <c r="C52" s="103"/>
      <c r="D52" s="103"/>
      <c r="E52" s="92" t="s">
        <v>124</v>
      </c>
      <c r="F52" s="110" t="s">
        <v>121</v>
      </c>
      <c r="G52" s="111"/>
      <c r="H52" s="104">
        <v>15260</v>
      </c>
      <c r="I52" s="104"/>
      <c r="J52" s="91">
        <f t="shared" si="0"/>
        <v>0</v>
      </c>
      <c r="K52" s="114">
        <f t="shared" si="1"/>
        <v>0</v>
      </c>
    </row>
    <row r="53" spans="1:11" s="29" customFormat="1" x14ac:dyDescent="0.25">
      <c r="A53" s="100"/>
      <c r="B53" s="100"/>
      <c r="C53" s="100"/>
      <c r="D53" s="100"/>
      <c r="E53" s="100"/>
      <c r="F53" s="112" t="s">
        <v>187</v>
      </c>
      <c r="G53" s="113"/>
      <c r="H53" s="91">
        <v>1296766</v>
      </c>
      <c r="I53" s="91"/>
      <c r="J53" s="91">
        <f t="shared" si="0"/>
        <v>0</v>
      </c>
      <c r="K53" s="114">
        <f t="shared" si="1"/>
        <v>0</v>
      </c>
    </row>
    <row r="54" spans="1:11" s="28" customFormat="1" x14ac:dyDescent="0.25">
      <c r="A54" s="97">
        <v>9</v>
      </c>
      <c r="B54" s="97"/>
      <c r="C54" s="97"/>
      <c r="D54" s="97"/>
      <c r="E54" s="97"/>
      <c r="F54" s="89" t="s">
        <v>198</v>
      </c>
      <c r="G54" s="90">
        <v>0</v>
      </c>
      <c r="H54" s="91">
        <v>0</v>
      </c>
      <c r="I54" s="91">
        <v>0</v>
      </c>
      <c r="J54" s="91">
        <f t="shared" si="0"/>
        <v>0</v>
      </c>
      <c r="K54" s="114">
        <f t="shared" si="1"/>
        <v>0</v>
      </c>
    </row>
    <row r="55" spans="1:11" s="28" customFormat="1" x14ac:dyDescent="0.25">
      <c r="A55" s="97"/>
      <c r="B55" s="97">
        <v>92</v>
      </c>
      <c r="C55" s="97"/>
      <c r="D55" s="97"/>
      <c r="E55" s="97"/>
      <c r="F55" s="89" t="s">
        <v>198</v>
      </c>
      <c r="G55" s="90">
        <v>0</v>
      </c>
      <c r="H55" s="91">
        <v>0</v>
      </c>
      <c r="I55" s="91">
        <v>0</v>
      </c>
      <c r="J55" s="91">
        <f t="shared" si="0"/>
        <v>0</v>
      </c>
      <c r="K55" s="114">
        <f t="shared" si="1"/>
        <v>0</v>
      </c>
    </row>
    <row r="56" spans="1:11" s="28" customFormat="1" x14ac:dyDescent="0.25">
      <c r="A56" s="97"/>
      <c r="B56" s="97"/>
      <c r="C56" s="97">
        <v>922</v>
      </c>
      <c r="D56" s="97"/>
      <c r="E56" s="97"/>
      <c r="F56" s="89" t="s">
        <v>198</v>
      </c>
      <c r="G56" s="90">
        <v>0</v>
      </c>
      <c r="H56" s="91">
        <v>0</v>
      </c>
      <c r="I56" s="91">
        <v>0</v>
      </c>
      <c r="J56" s="91">
        <f t="shared" si="0"/>
        <v>0</v>
      </c>
      <c r="K56" s="114">
        <f t="shared" si="1"/>
        <v>0</v>
      </c>
    </row>
    <row r="57" spans="1:11" s="28" customFormat="1" x14ac:dyDescent="0.25">
      <c r="A57" s="97"/>
      <c r="B57" s="97"/>
      <c r="C57" s="97"/>
      <c r="D57" s="97">
        <v>9221</v>
      </c>
      <c r="E57" s="97"/>
      <c r="F57" s="89" t="s">
        <v>198</v>
      </c>
      <c r="G57" s="90">
        <v>0</v>
      </c>
      <c r="H57" s="90">
        <v>0</v>
      </c>
      <c r="I57" s="90">
        <v>0</v>
      </c>
      <c r="J57" s="91">
        <f t="shared" si="0"/>
        <v>0</v>
      </c>
      <c r="K57" s="114">
        <f t="shared" si="1"/>
        <v>0</v>
      </c>
    </row>
    <row r="58" spans="1:11" s="27" customFormat="1" x14ac:dyDescent="0.25">
      <c r="A58" s="92"/>
      <c r="B58" s="92"/>
      <c r="C58" s="92"/>
      <c r="D58" s="92"/>
      <c r="E58" s="107" t="s">
        <v>78</v>
      </c>
      <c r="F58" s="110" t="s">
        <v>34</v>
      </c>
      <c r="G58" s="111"/>
      <c r="H58" s="95">
        <v>0</v>
      </c>
      <c r="I58" s="95">
        <v>0</v>
      </c>
      <c r="J58" s="91">
        <f t="shared" si="0"/>
        <v>0</v>
      </c>
      <c r="K58" s="114">
        <f t="shared" si="1"/>
        <v>0</v>
      </c>
    </row>
    <row r="59" spans="1:11" s="27" customFormat="1" x14ac:dyDescent="0.25">
      <c r="A59" s="92"/>
      <c r="B59" s="92"/>
      <c r="C59" s="92"/>
      <c r="D59" s="92"/>
      <c r="E59" s="107" t="s">
        <v>77</v>
      </c>
      <c r="F59" s="110" t="s">
        <v>46</v>
      </c>
      <c r="G59" s="111"/>
      <c r="H59" s="95">
        <v>0</v>
      </c>
      <c r="I59" s="95">
        <v>0</v>
      </c>
      <c r="J59" s="91">
        <f t="shared" si="0"/>
        <v>0</v>
      </c>
      <c r="K59" s="114">
        <f t="shared" si="1"/>
        <v>0</v>
      </c>
    </row>
    <row r="60" spans="1:11" s="27" customFormat="1" x14ac:dyDescent="0.25">
      <c r="A60" s="92"/>
      <c r="B60" s="92"/>
      <c r="C60" s="92"/>
      <c r="D60" s="92"/>
      <c r="E60" s="107" t="s">
        <v>76</v>
      </c>
      <c r="F60" s="110" t="s">
        <v>50</v>
      </c>
      <c r="G60" s="111"/>
      <c r="H60" s="95">
        <v>0</v>
      </c>
      <c r="I60" s="95"/>
      <c r="J60" s="91">
        <f t="shared" si="0"/>
        <v>0</v>
      </c>
      <c r="K60" s="114">
        <f t="shared" si="1"/>
        <v>0</v>
      </c>
    </row>
    <row r="61" spans="1:11" s="28" customFormat="1" x14ac:dyDescent="0.25">
      <c r="A61" s="97"/>
      <c r="B61" s="97"/>
      <c r="C61" s="97"/>
      <c r="D61" s="97"/>
      <c r="E61" s="97"/>
      <c r="F61" s="89" t="s">
        <v>188</v>
      </c>
      <c r="G61" s="90">
        <f>G11+G48+G54</f>
        <v>1170495.27</v>
      </c>
      <c r="H61" s="90">
        <v>1296766</v>
      </c>
      <c r="I61" s="90">
        <f t="shared" ref="I61" si="2">I11+I48+I54</f>
        <v>1368934.24</v>
      </c>
      <c r="J61" s="91">
        <f t="shared" si="0"/>
        <v>116.95341921373164</v>
      </c>
      <c r="K61" s="114">
        <f t="shared" si="1"/>
        <v>105.56524770081882</v>
      </c>
    </row>
    <row r="62" spans="1:11" s="28" customFormat="1" ht="36.75" customHeight="1" x14ac:dyDescent="0.25">
      <c r="A62" s="77"/>
      <c r="B62" s="77"/>
      <c r="C62" s="77"/>
      <c r="D62" s="77"/>
      <c r="E62" s="77"/>
      <c r="F62" s="78"/>
      <c r="G62" s="79"/>
      <c r="H62" s="80"/>
      <c r="I62" s="80"/>
      <c r="J62" s="80"/>
    </row>
    <row r="63" spans="1:11" ht="15.75" x14ac:dyDescent="0.25">
      <c r="A63" s="216" t="s">
        <v>211</v>
      </c>
      <c r="B63" s="238"/>
      <c r="C63" s="238"/>
      <c r="D63" s="238"/>
      <c r="E63" s="238"/>
      <c r="F63" s="238"/>
      <c r="G63" s="238"/>
      <c r="H63" s="238"/>
      <c r="I63" s="238"/>
      <c r="J63" s="238"/>
    </row>
    <row r="64" spans="1:11" ht="15.75" x14ac:dyDescent="0.25">
      <c r="A64" s="47"/>
      <c r="B64" s="60"/>
      <c r="C64" s="60"/>
      <c r="D64" s="60"/>
      <c r="E64" s="60"/>
      <c r="F64" s="60"/>
      <c r="G64" s="60"/>
      <c r="H64" s="60"/>
      <c r="I64" s="60"/>
      <c r="J64" s="48"/>
    </row>
    <row r="65" spans="1:11" s="56" customFormat="1" ht="47.45" customHeight="1" x14ac:dyDescent="0.15">
      <c r="A65" s="53" t="s">
        <v>12</v>
      </c>
      <c r="B65" s="54" t="s">
        <v>13</v>
      </c>
      <c r="C65" s="54" t="s">
        <v>99</v>
      </c>
      <c r="D65" s="54" t="s">
        <v>100</v>
      </c>
      <c r="E65" s="54" t="s">
        <v>14</v>
      </c>
      <c r="F65" s="58" t="s">
        <v>17</v>
      </c>
      <c r="G65" s="58" t="s">
        <v>322</v>
      </c>
      <c r="H65" s="59" t="s">
        <v>38</v>
      </c>
      <c r="I65" s="59" t="s">
        <v>311</v>
      </c>
      <c r="J65" s="87" t="s">
        <v>195</v>
      </c>
      <c r="K65" s="55" t="s">
        <v>194</v>
      </c>
    </row>
    <row r="66" spans="1:11" ht="15.75" customHeight="1" x14ac:dyDescent="0.25">
      <c r="A66" s="89">
        <v>3</v>
      </c>
      <c r="B66" s="89"/>
      <c r="C66" s="89"/>
      <c r="D66" s="89"/>
      <c r="E66" s="89"/>
      <c r="F66" s="89" t="s">
        <v>18</v>
      </c>
      <c r="G66" s="90">
        <v>1165157.92</v>
      </c>
      <c r="H66" s="90">
        <v>1279916</v>
      </c>
      <c r="I66" s="90">
        <v>1358209.88</v>
      </c>
      <c r="J66" s="91">
        <f>IFERROR(I66/G66*100,0)</f>
        <v>116.56873773814283</v>
      </c>
      <c r="K66" s="115">
        <f>IFERROR(I66/H66*100,0)</f>
        <v>106.11711081039692</v>
      </c>
    </row>
    <row r="67" spans="1:11" s="28" customFormat="1" ht="15.75" customHeight="1" x14ac:dyDescent="0.25">
      <c r="A67" s="89"/>
      <c r="B67" s="89">
        <v>31</v>
      </c>
      <c r="C67" s="89"/>
      <c r="D67" s="89"/>
      <c r="E67" s="89"/>
      <c r="F67" s="89" t="s">
        <v>19</v>
      </c>
      <c r="G67" s="90">
        <v>948196.8</v>
      </c>
      <c r="H67" s="90">
        <v>1022480</v>
      </c>
      <c r="I67" s="90">
        <v>1112986.27</v>
      </c>
      <c r="J67" s="91">
        <f t="shared" ref="J67:J130" si="3">IFERROR(I67/G67*100,0)</f>
        <v>117.37924764141789</v>
      </c>
      <c r="K67" s="115">
        <f t="shared" ref="K67:K130" si="4">IFERROR(I67/H67*100,0)</f>
        <v>108.85164208590876</v>
      </c>
    </row>
    <row r="68" spans="1:11" s="28" customFormat="1" ht="15.75" customHeight="1" x14ac:dyDescent="0.25">
      <c r="A68" s="89"/>
      <c r="B68" s="89"/>
      <c r="C68" s="89">
        <v>311</v>
      </c>
      <c r="D68" s="89"/>
      <c r="E68" s="89"/>
      <c r="F68" s="89" t="s">
        <v>116</v>
      </c>
      <c r="G68" s="90">
        <v>783407.52</v>
      </c>
      <c r="H68" s="90">
        <f t="shared" ref="H68" si="5">SUM(H69+H74+H77)</f>
        <v>845310</v>
      </c>
      <c r="I68" s="90">
        <v>923185.9</v>
      </c>
      <c r="J68" s="91">
        <f t="shared" si="3"/>
        <v>117.8423587253796</v>
      </c>
      <c r="K68" s="115">
        <f t="shared" si="4"/>
        <v>109.21270303202375</v>
      </c>
    </row>
    <row r="69" spans="1:11" s="28" customFormat="1" ht="15.75" customHeight="1" x14ac:dyDescent="0.25">
      <c r="A69" s="89"/>
      <c r="B69" s="89"/>
      <c r="C69" s="89"/>
      <c r="D69" s="89">
        <v>3111</v>
      </c>
      <c r="E69" s="89"/>
      <c r="F69" s="89" t="s">
        <v>117</v>
      </c>
      <c r="G69" s="90">
        <v>755409.85</v>
      </c>
      <c r="H69" s="90">
        <f t="shared" ref="H69" si="6">SUM(H70:H73)</f>
        <v>812310</v>
      </c>
      <c r="I69" s="90">
        <v>893902.15</v>
      </c>
      <c r="J69" s="91">
        <f t="shared" si="3"/>
        <v>118.33339875036049</v>
      </c>
      <c r="K69" s="115">
        <f t="shared" si="4"/>
        <v>110.04445962748213</v>
      </c>
    </row>
    <row r="70" spans="1:11" x14ac:dyDescent="0.25">
      <c r="A70" s="103"/>
      <c r="B70" s="103"/>
      <c r="C70" s="103"/>
      <c r="D70" s="103"/>
      <c r="E70" s="92" t="s">
        <v>81</v>
      </c>
      <c r="F70" s="92" t="s">
        <v>84</v>
      </c>
      <c r="G70" s="94">
        <v>10833.16</v>
      </c>
      <c r="H70" s="104">
        <v>21070</v>
      </c>
      <c r="I70" s="104">
        <v>12381.4</v>
      </c>
      <c r="J70" s="91">
        <f t="shared" si="3"/>
        <v>114.29167482064328</v>
      </c>
      <c r="K70" s="115">
        <f t="shared" si="4"/>
        <v>58.76317038443284</v>
      </c>
    </row>
    <row r="71" spans="1:11" x14ac:dyDescent="0.25">
      <c r="A71" s="103"/>
      <c r="B71" s="103"/>
      <c r="C71" s="103"/>
      <c r="D71" s="103"/>
      <c r="E71" s="92" t="s">
        <v>76</v>
      </c>
      <c r="F71" s="92" t="s">
        <v>50</v>
      </c>
      <c r="G71" s="94">
        <v>727029.73</v>
      </c>
      <c r="H71" s="104">
        <v>763340</v>
      </c>
      <c r="I71" s="104">
        <v>848132.21</v>
      </c>
      <c r="J71" s="91">
        <f t="shared" si="3"/>
        <v>116.65715650995455</v>
      </c>
      <c r="K71" s="115">
        <f t="shared" si="4"/>
        <v>111.1080527680981</v>
      </c>
    </row>
    <row r="72" spans="1:11" x14ac:dyDescent="0.25">
      <c r="A72" s="103"/>
      <c r="B72" s="103"/>
      <c r="C72" s="103"/>
      <c r="D72" s="103"/>
      <c r="E72" s="107" t="s">
        <v>240</v>
      </c>
      <c r="F72" s="92" t="s">
        <v>46</v>
      </c>
      <c r="G72" s="94">
        <v>4426.6499999999996</v>
      </c>
      <c r="H72" s="104">
        <v>6000</v>
      </c>
      <c r="I72" s="104">
        <v>7917.6</v>
      </c>
      <c r="J72" s="91">
        <f t="shared" si="3"/>
        <v>178.86211920978621</v>
      </c>
      <c r="K72" s="115">
        <f t="shared" si="4"/>
        <v>131.96</v>
      </c>
    </row>
    <row r="73" spans="1:11" x14ac:dyDescent="0.25">
      <c r="A73" s="103"/>
      <c r="B73" s="103"/>
      <c r="C73" s="103"/>
      <c r="D73" s="103"/>
      <c r="E73" s="92" t="s">
        <v>75</v>
      </c>
      <c r="F73" s="92" t="s">
        <v>237</v>
      </c>
      <c r="G73" s="94">
        <v>13120.31</v>
      </c>
      <c r="H73" s="104">
        <v>21900</v>
      </c>
      <c r="I73" s="104">
        <v>25470.94</v>
      </c>
      <c r="J73" s="91">
        <f t="shared" si="3"/>
        <v>194.1336751951745</v>
      </c>
      <c r="K73" s="115">
        <f t="shared" si="4"/>
        <v>116.3056621004566</v>
      </c>
    </row>
    <row r="74" spans="1:11" s="28" customFormat="1" x14ac:dyDescent="0.25">
      <c r="A74" s="97"/>
      <c r="B74" s="97"/>
      <c r="C74" s="97"/>
      <c r="D74" s="97">
        <v>3113</v>
      </c>
      <c r="E74" s="97"/>
      <c r="F74" s="97" t="s">
        <v>118</v>
      </c>
      <c r="G74" s="99">
        <v>14772.97</v>
      </c>
      <c r="H74" s="91">
        <v>13000</v>
      </c>
      <c r="I74" s="91">
        <v>11586.11</v>
      </c>
      <c r="J74" s="91">
        <f t="shared" si="3"/>
        <v>78.427763679206024</v>
      </c>
      <c r="K74" s="115">
        <f t="shared" si="4"/>
        <v>89.123923076923077</v>
      </c>
    </row>
    <row r="75" spans="1:11" s="28" customFormat="1" x14ac:dyDescent="0.25">
      <c r="A75" s="97"/>
      <c r="B75" s="97"/>
      <c r="C75" s="97"/>
      <c r="D75" s="97"/>
      <c r="E75" s="116" t="s">
        <v>241</v>
      </c>
      <c r="F75" s="97" t="s">
        <v>238</v>
      </c>
      <c r="G75" s="99">
        <v>1014.44</v>
      </c>
      <c r="H75" s="91">
        <v>0</v>
      </c>
      <c r="I75" s="91">
        <v>676.32</v>
      </c>
      <c r="J75" s="91">
        <f t="shared" si="3"/>
        <v>66.669295374788064</v>
      </c>
      <c r="K75" s="115">
        <f t="shared" si="4"/>
        <v>0</v>
      </c>
    </row>
    <row r="76" spans="1:11" x14ac:dyDescent="0.25">
      <c r="A76" s="103"/>
      <c r="B76" s="103"/>
      <c r="C76" s="103"/>
      <c r="D76" s="103"/>
      <c r="E76" s="92" t="s">
        <v>76</v>
      </c>
      <c r="F76" s="92" t="s">
        <v>50</v>
      </c>
      <c r="G76" s="94">
        <v>13758.53</v>
      </c>
      <c r="H76" s="104">
        <v>13000</v>
      </c>
      <c r="I76" s="104">
        <v>10909.79</v>
      </c>
      <c r="J76" s="91">
        <f t="shared" si="3"/>
        <v>79.294735702142603</v>
      </c>
      <c r="K76" s="115">
        <f t="shared" si="4"/>
        <v>83.921461538461557</v>
      </c>
    </row>
    <row r="77" spans="1:11" s="28" customFormat="1" x14ac:dyDescent="0.25">
      <c r="A77" s="97"/>
      <c r="B77" s="97"/>
      <c r="C77" s="97"/>
      <c r="D77" s="97">
        <v>3114</v>
      </c>
      <c r="E77" s="97"/>
      <c r="F77" s="97" t="s">
        <v>119</v>
      </c>
      <c r="G77" s="99">
        <v>13224.7</v>
      </c>
      <c r="H77" s="91">
        <v>20000</v>
      </c>
      <c r="I77" s="91">
        <v>17697.64</v>
      </c>
      <c r="J77" s="91">
        <f t="shared" si="3"/>
        <v>133.82261979477795</v>
      </c>
      <c r="K77" s="115">
        <f t="shared" si="4"/>
        <v>88.488199999999992</v>
      </c>
    </row>
    <row r="78" spans="1:11" x14ac:dyDescent="0.25">
      <c r="A78" s="103"/>
      <c r="B78" s="103"/>
      <c r="C78" s="103"/>
      <c r="D78" s="103"/>
      <c r="E78" s="107" t="s">
        <v>76</v>
      </c>
      <c r="F78" s="92" t="s">
        <v>50</v>
      </c>
      <c r="G78" s="94">
        <v>13224.7</v>
      </c>
      <c r="H78" s="104">
        <v>20000</v>
      </c>
      <c r="I78" s="104">
        <v>17697.64</v>
      </c>
      <c r="J78" s="91">
        <f t="shared" si="3"/>
        <v>133.82261979477795</v>
      </c>
      <c r="K78" s="115">
        <f t="shared" si="4"/>
        <v>88.488199999999992</v>
      </c>
    </row>
    <row r="79" spans="1:11" s="28" customFormat="1" x14ac:dyDescent="0.25">
      <c r="A79" s="97"/>
      <c r="B79" s="97"/>
      <c r="C79" s="97">
        <v>312</v>
      </c>
      <c r="D79" s="97"/>
      <c r="E79" s="116"/>
      <c r="F79" s="97" t="s">
        <v>120</v>
      </c>
      <c r="G79" s="99">
        <v>38107.97</v>
      </c>
      <c r="H79" s="91">
        <v>41280</v>
      </c>
      <c r="I79" s="91">
        <v>46159.97</v>
      </c>
      <c r="J79" s="91">
        <f t="shared" si="3"/>
        <v>121.12943827760965</v>
      </c>
      <c r="K79" s="115">
        <f t="shared" si="4"/>
        <v>111.821632751938</v>
      </c>
    </row>
    <row r="80" spans="1:11" s="28" customFormat="1" x14ac:dyDescent="0.25">
      <c r="A80" s="97"/>
      <c r="B80" s="97"/>
      <c r="C80" s="97"/>
      <c r="D80" s="97">
        <v>3121</v>
      </c>
      <c r="E80" s="116"/>
      <c r="F80" s="97" t="s">
        <v>120</v>
      </c>
      <c r="G80" s="99">
        <v>38107.97</v>
      </c>
      <c r="H80" s="99">
        <f t="shared" ref="H80" si="7">SUM(H81:H84)</f>
        <v>41280</v>
      </c>
      <c r="I80" s="99">
        <v>46159.97</v>
      </c>
      <c r="J80" s="91">
        <f t="shared" si="3"/>
        <v>121.12943827760965</v>
      </c>
      <c r="K80" s="115">
        <f t="shared" si="4"/>
        <v>111.821632751938</v>
      </c>
    </row>
    <row r="81" spans="1:11" s="27" customFormat="1" x14ac:dyDescent="0.25">
      <c r="A81" s="92"/>
      <c r="B81" s="92"/>
      <c r="C81" s="92"/>
      <c r="D81" s="92"/>
      <c r="E81" s="107" t="s">
        <v>81</v>
      </c>
      <c r="F81" s="92" t="s">
        <v>84</v>
      </c>
      <c r="G81" s="94">
        <v>1260.8699999999999</v>
      </c>
      <c r="H81" s="95">
        <v>0</v>
      </c>
      <c r="I81" s="95">
        <v>2500</v>
      </c>
      <c r="J81" s="91">
        <f t="shared" si="3"/>
        <v>198.27579369800219</v>
      </c>
      <c r="K81" s="115">
        <f t="shared" si="4"/>
        <v>0</v>
      </c>
    </row>
    <row r="82" spans="1:11" s="27" customFormat="1" x14ac:dyDescent="0.25">
      <c r="A82" s="92"/>
      <c r="B82" s="92"/>
      <c r="C82" s="92"/>
      <c r="D82" s="92"/>
      <c r="E82" s="107" t="s">
        <v>76</v>
      </c>
      <c r="F82" s="92" t="s">
        <v>50</v>
      </c>
      <c r="G82" s="94">
        <v>36083.49</v>
      </c>
      <c r="H82" s="95">
        <v>39820</v>
      </c>
      <c r="I82" s="95">
        <v>41925.870000000003</v>
      </c>
      <c r="J82" s="91">
        <f t="shared" si="3"/>
        <v>116.19128304939463</v>
      </c>
      <c r="K82" s="115">
        <f t="shared" si="4"/>
        <v>105.28847312908087</v>
      </c>
    </row>
    <row r="83" spans="1:11" s="27" customFormat="1" x14ac:dyDescent="0.25">
      <c r="A83" s="92"/>
      <c r="B83" s="92"/>
      <c r="C83" s="92"/>
      <c r="D83" s="92"/>
      <c r="E83" s="107" t="s">
        <v>77</v>
      </c>
      <c r="F83" s="92" t="s">
        <v>46</v>
      </c>
      <c r="G83" s="94">
        <v>0</v>
      </c>
      <c r="H83" s="95">
        <v>400</v>
      </c>
      <c r="I83" s="95">
        <v>0</v>
      </c>
      <c r="J83" s="91">
        <f t="shared" si="3"/>
        <v>0</v>
      </c>
      <c r="K83" s="115">
        <f t="shared" si="4"/>
        <v>0</v>
      </c>
    </row>
    <row r="84" spans="1:11" s="27" customFormat="1" x14ac:dyDescent="0.25">
      <c r="A84" s="92"/>
      <c r="B84" s="92"/>
      <c r="C84" s="92"/>
      <c r="D84" s="92"/>
      <c r="E84" s="107" t="s">
        <v>75</v>
      </c>
      <c r="F84" s="92" t="s">
        <v>235</v>
      </c>
      <c r="G84" s="94">
        <v>763.61</v>
      </c>
      <c r="H84" s="95">
        <v>1060</v>
      </c>
      <c r="I84" s="95">
        <v>1734.1</v>
      </c>
      <c r="J84" s="91">
        <f t="shared" si="3"/>
        <v>227.09236390303951</v>
      </c>
      <c r="K84" s="115">
        <f t="shared" si="4"/>
        <v>163.59433962264148</v>
      </c>
    </row>
    <row r="85" spans="1:11" s="28" customFormat="1" x14ac:dyDescent="0.25">
      <c r="A85" s="97"/>
      <c r="B85" s="97"/>
      <c r="C85" s="97">
        <v>313</v>
      </c>
      <c r="D85" s="97"/>
      <c r="E85" s="116"/>
      <c r="F85" s="97" t="s">
        <v>125</v>
      </c>
      <c r="G85" s="99">
        <v>126681.31</v>
      </c>
      <c r="H85" s="91">
        <v>135890</v>
      </c>
      <c r="I85" s="91">
        <v>143640.4</v>
      </c>
      <c r="J85" s="91">
        <f t="shared" si="3"/>
        <v>113.38720763149669</v>
      </c>
      <c r="K85" s="115">
        <f t="shared" si="4"/>
        <v>105.70343660313488</v>
      </c>
    </row>
    <row r="86" spans="1:11" s="29" customFormat="1" x14ac:dyDescent="0.25">
      <c r="A86" s="100"/>
      <c r="B86" s="100"/>
      <c r="C86" s="100"/>
      <c r="D86" s="100">
        <v>3132</v>
      </c>
      <c r="E86" s="117"/>
      <c r="F86" s="100" t="s">
        <v>126</v>
      </c>
      <c r="G86" s="101">
        <v>126681.3</v>
      </c>
      <c r="H86" s="101">
        <v>135890</v>
      </c>
      <c r="I86" s="101">
        <v>143640.4</v>
      </c>
      <c r="J86" s="91">
        <f t="shared" si="3"/>
        <v>113.38721658208432</v>
      </c>
      <c r="K86" s="115">
        <f t="shared" si="4"/>
        <v>105.70343660313488</v>
      </c>
    </row>
    <row r="87" spans="1:11" s="27" customFormat="1" x14ac:dyDescent="0.25">
      <c r="A87" s="92"/>
      <c r="B87" s="92"/>
      <c r="C87" s="92"/>
      <c r="D87" s="92"/>
      <c r="E87" s="107" t="s">
        <v>81</v>
      </c>
      <c r="F87" s="92" t="s">
        <v>84</v>
      </c>
      <c r="G87" s="94">
        <v>1787.49</v>
      </c>
      <c r="H87" s="95">
        <v>0</v>
      </c>
      <c r="I87" s="95">
        <v>876.62</v>
      </c>
      <c r="J87" s="91">
        <f t="shared" si="3"/>
        <v>49.041952682252763</v>
      </c>
      <c r="K87" s="115">
        <f t="shared" si="4"/>
        <v>0</v>
      </c>
    </row>
    <row r="88" spans="1:11" s="27" customFormat="1" x14ac:dyDescent="0.25">
      <c r="A88" s="92"/>
      <c r="B88" s="92"/>
      <c r="C88" s="92"/>
      <c r="D88" s="92"/>
      <c r="E88" s="107" t="s">
        <v>76</v>
      </c>
      <c r="F88" s="92" t="s">
        <v>50</v>
      </c>
      <c r="G88" s="94">
        <v>121849.5</v>
      </c>
      <c r="H88" s="95">
        <v>131400</v>
      </c>
      <c r="I88" s="95">
        <v>137149.73000000001</v>
      </c>
      <c r="J88" s="91">
        <f t="shared" si="3"/>
        <v>112.55666211186752</v>
      </c>
      <c r="K88" s="115">
        <f t="shared" si="4"/>
        <v>104.37574581430746</v>
      </c>
    </row>
    <row r="89" spans="1:11" s="27" customFormat="1" x14ac:dyDescent="0.25">
      <c r="A89" s="92"/>
      <c r="B89" s="92"/>
      <c r="C89" s="92"/>
      <c r="D89" s="92"/>
      <c r="E89" s="107" t="s">
        <v>77</v>
      </c>
      <c r="F89" s="92" t="s">
        <v>46</v>
      </c>
      <c r="G89" s="27">
        <v>485.29</v>
      </c>
      <c r="H89" s="95">
        <v>880</v>
      </c>
      <c r="I89" s="95">
        <v>1418.03</v>
      </c>
      <c r="J89" s="91">
        <f t="shared" si="3"/>
        <v>292.20260050691337</v>
      </c>
      <c r="K89" s="115">
        <f t="shared" si="4"/>
        <v>161.13977272727274</v>
      </c>
    </row>
    <row r="90" spans="1:11" s="27" customFormat="1" x14ac:dyDescent="0.25">
      <c r="A90" s="92"/>
      <c r="B90" s="92"/>
      <c r="C90" s="92"/>
      <c r="D90" s="92"/>
      <c r="E90" s="107" t="s">
        <v>75</v>
      </c>
      <c r="F90" s="92" t="s">
        <v>235</v>
      </c>
      <c r="G90" s="27">
        <v>2559.0300000000002</v>
      </c>
      <c r="H90" s="95">
        <v>3610</v>
      </c>
      <c r="I90" s="95">
        <v>4196.0200000000004</v>
      </c>
      <c r="J90" s="91">
        <f t="shared" si="3"/>
        <v>163.96916018960312</v>
      </c>
      <c r="K90" s="115">
        <f t="shared" si="4"/>
        <v>116.23324099722994</v>
      </c>
    </row>
    <row r="91" spans="1:11" s="28" customFormat="1" ht="15" customHeight="1" x14ac:dyDescent="0.25">
      <c r="A91" s="97"/>
      <c r="B91" s="97">
        <v>32</v>
      </c>
      <c r="C91" s="97"/>
      <c r="D91" s="97"/>
      <c r="E91" s="100"/>
      <c r="F91" s="97" t="s">
        <v>30</v>
      </c>
      <c r="G91" s="28">
        <v>200296.85</v>
      </c>
      <c r="H91" s="99">
        <v>236862</v>
      </c>
      <c r="I91" s="99">
        <v>228986.35</v>
      </c>
      <c r="J91" s="91">
        <f t="shared" si="3"/>
        <v>114.323490359434</v>
      </c>
      <c r="K91" s="115">
        <f t="shared" si="4"/>
        <v>96.675004855147733</v>
      </c>
    </row>
    <row r="92" spans="1:11" s="28" customFormat="1" ht="15" customHeight="1" x14ac:dyDescent="0.25">
      <c r="A92" s="97"/>
      <c r="B92" s="97"/>
      <c r="C92" s="97">
        <v>321</v>
      </c>
      <c r="D92" s="97"/>
      <c r="E92" s="100"/>
      <c r="F92" s="97" t="s">
        <v>127</v>
      </c>
      <c r="G92" s="28">
        <v>51244.46</v>
      </c>
      <c r="H92" s="99">
        <f t="shared" ref="H92" si="8">SUM(H93+H100+H105)</f>
        <v>59275.4</v>
      </c>
      <c r="I92" s="99">
        <v>58074.53</v>
      </c>
      <c r="J92" s="91">
        <f t="shared" si="3"/>
        <v>113.32840662190607</v>
      </c>
      <c r="K92" s="115">
        <f t="shared" si="4"/>
        <v>97.974083683956579</v>
      </c>
    </row>
    <row r="93" spans="1:11" s="28" customFormat="1" ht="15" customHeight="1" x14ac:dyDescent="0.25">
      <c r="A93" s="97"/>
      <c r="B93" s="97"/>
      <c r="C93" s="97"/>
      <c r="D93" s="97">
        <v>3211</v>
      </c>
      <c r="E93" s="100"/>
      <c r="F93" s="97" t="s">
        <v>128</v>
      </c>
      <c r="G93" s="94">
        <v>5573.47</v>
      </c>
      <c r="H93" s="99">
        <f t="shared" ref="H93" si="9">SUM(H94:H99)</f>
        <v>2657.23</v>
      </c>
      <c r="I93" s="99">
        <v>7266.71</v>
      </c>
      <c r="J93" s="91">
        <f t="shared" si="3"/>
        <v>130.38035550563652</v>
      </c>
      <c r="K93" s="115">
        <f t="shared" si="4"/>
        <v>273.469364714383</v>
      </c>
    </row>
    <row r="94" spans="1:11" x14ac:dyDescent="0.25">
      <c r="A94" s="103"/>
      <c r="B94" s="103"/>
      <c r="C94" s="103"/>
      <c r="D94" s="103"/>
      <c r="E94" s="92" t="s">
        <v>81</v>
      </c>
      <c r="F94" s="92" t="s">
        <v>93</v>
      </c>
      <c r="G94" s="94">
        <v>736.38</v>
      </c>
      <c r="H94" s="104">
        <v>0</v>
      </c>
      <c r="I94" s="104">
        <v>2421</v>
      </c>
      <c r="J94" s="91">
        <f t="shared" si="3"/>
        <v>328.77047176729405</v>
      </c>
      <c r="K94" s="115">
        <f t="shared" si="4"/>
        <v>0</v>
      </c>
    </row>
    <row r="95" spans="1:11" x14ac:dyDescent="0.25">
      <c r="A95" s="103"/>
      <c r="B95" s="97"/>
      <c r="C95" s="97"/>
      <c r="D95" s="97"/>
      <c r="E95" s="92" t="s">
        <v>79</v>
      </c>
      <c r="F95" s="92" t="s">
        <v>49</v>
      </c>
      <c r="G95" s="99">
        <v>1469.41</v>
      </c>
      <c r="H95" s="104">
        <v>1327.23</v>
      </c>
      <c r="I95" s="104">
        <v>1808.36</v>
      </c>
      <c r="J95" s="91">
        <f t="shared" si="3"/>
        <v>123.06708134557407</v>
      </c>
      <c r="K95" s="115">
        <f t="shared" si="4"/>
        <v>136.25068752213255</v>
      </c>
    </row>
    <row r="96" spans="1:11" x14ac:dyDescent="0.25">
      <c r="A96" s="103"/>
      <c r="B96" s="97"/>
      <c r="C96" s="97"/>
      <c r="D96" s="97"/>
      <c r="E96" s="92" t="s">
        <v>78</v>
      </c>
      <c r="F96" s="92" t="s">
        <v>34</v>
      </c>
      <c r="G96" s="99">
        <v>0</v>
      </c>
      <c r="H96" s="104">
        <v>0</v>
      </c>
      <c r="I96" s="104">
        <v>0</v>
      </c>
      <c r="J96" s="91">
        <f t="shared" si="3"/>
        <v>0</v>
      </c>
      <c r="K96" s="115">
        <f t="shared" si="4"/>
        <v>0</v>
      </c>
    </row>
    <row r="97" spans="1:11" x14ac:dyDescent="0.25">
      <c r="A97" s="103"/>
      <c r="B97" s="97"/>
      <c r="C97" s="97"/>
      <c r="D97" s="97"/>
      <c r="E97" s="107" t="s">
        <v>77</v>
      </c>
      <c r="F97" s="92" t="s">
        <v>46</v>
      </c>
      <c r="G97" s="99">
        <v>633.59</v>
      </c>
      <c r="H97" s="104">
        <v>1330</v>
      </c>
      <c r="I97" s="104">
        <v>483.69</v>
      </c>
      <c r="J97" s="91">
        <f t="shared" si="3"/>
        <v>76.341167000741805</v>
      </c>
      <c r="K97" s="115">
        <f t="shared" si="4"/>
        <v>36.367669172932331</v>
      </c>
    </row>
    <row r="98" spans="1:11" x14ac:dyDescent="0.25">
      <c r="A98" s="103"/>
      <c r="B98" s="97"/>
      <c r="C98" s="97"/>
      <c r="D98" s="97"/>
      <c r="E98" s="92" t="s">
        <v>76</v>
      </c>
      <c r="F98" s="92" t="s">
        <v>50</v>
      </c>
      <c r="G98" s="94">
        <v>0</v>
      </c>
      <c r="H98" s="104">
        <v>0</v>
      </c>
      <c r="I98" s="104">
        <v>563</v>
      </c>
      <c r="J98" s="91">
        <f t="shared" si="3"/>
        <v>0</v>
      </c>
      <c r="K98" s="115">
        <f t="shared" si="4"/>
        <v>0</v>
      </c>
    </row>
    <row r="99" spans="1:11" x14ac:dyDescent="0.25">
      <c r="A99" s="103"/>
      <c r="B99" s="97"/>
      <c r="C99" s="97"/>
      <c r="D99" s="97"/>
      <c r="E99" s="92" t="s">
        <v>190</v>
      </c>
      <c r="F99" s="92" t="s">
        <v>236</v>
      </c>
      <c r="G99" s="94">
        <v>2734.09</v>
      </c>
      <c r="H99" s="104">
        <v>0</v>
      </c>
      <c r="I99" s="104">
        <v>1990.66</v>
      </c>
      <c r="J99" s="91">
        <f t="shared" si="3"/>
        <v>72.808868764378644</v>
      </c>
      <c r="K99" s="115">
        <f t="shared" si="4"/>
        <v>0</v>
      </c>
    </row>
    <row r="100" spans="1:11" s="28" customFormat="1" x14ac:dyDescent="0.25">
      <c r="A100" s="97"/>
      <c r="B100" s="97"/>
      <c r="C100" s="97"/>
      <c r="D100" s="97">
        <v>3212</v>
      </c>
      <c r="E100" s="97"/>
      <c r="F100" s="97" t="s">
        <v>129</v>
      </c>
      <c r="G100" s="99">
        <v>44533.02</v>
      </c>
      <c r="H100" s="99">
        <f t="shared" ref="H100" si="10">SUM(H101:H104)</f>
        <v>55690</v>
      </c>
      <c r="I100" s="99">
        <v>49486.38</v>
      </c>
      <c r="J100" s="91">
        <f t="shared" si="3"/>
        <v>111.1228926311308</v>
      </c>
      <c r="K100" s="115">
        <f t="shared" si="4"/>
        <v>88.860441731010951</v>
      </c>
    </row>
    <row r="101" spans="1:11" s="27" customFormat="1" x14ac:dyDescent="0.25">
      <c r="A101" s="92"/>
      <c r="B101" s="92"/>
      <c r="C101" s="92"/>
      <c r="D101" s="92"/>
      <c r="E101" s="92" t="s">
        <v>81</v>
      </c>
      <c r="F101" s="92" t="s">
        <v>189</v>
      </c>
      <c r="G101" s="94">
        <v>1897.92</v>
      </c>
      <c r="H101" s="95">
        <v>0</v>
      </c>
      <c r="I101" s="95">
        <v>2166.9499999999998</v>
      </c>
      <c r="J101" s="91">
        <f t="shared" si="3"/>
        <v>114.17499156971842</v>
      </c>
      <c r="K101" s="115">
        <f t="shared" si="4"/>
        <v>0</v>
      </c>
    </row>
    <row r="102" spans="1:11" ht="13.9" customHeight="1" x14ac:dyDescent="0.25">
      <c r="A102" s="103"/>
      <c r="B102" s="97"/>
      <c r="C102" s="97"/>
      <c r="D102" s="97"/>
      <c r="E102" s="92" t="s">
        <v>76</v>
      </c>
      <c r="F102" s="92" t="s">
        <v>50</v>
      </c>
      <c r="G102" s="94">
        <v>41517.29</v>
      </c>
      <c r="H102" s="104">
        <v>53090</v>
      </c>
      <c r="I102" s="104">
        <v>45060.52</v>
      </c>
      <c r="J102" s="91">
        <f t="shared" si="3"/>
        <v>108.5343479788782</v>
      </c>
      <c r="K102" s="115">
        <f t="shared" si="4"/>
        <v>84.875720474665656</v>
      </c>
    </row>
    <row r="103" spans="1:11" ht="13.9" customHeight="1" x14ac:dyDescent="0.25">
      <c r="A103" s="103"/>
      <c r="B103" s="97"/>
      <c r="C103" s="97"/>
      <c r="D103" s="97"/>
      <c r="E103" s="107" t="s">
        <v>77</v>
      </c>
      <c r="F103" s="92" t="s">
        <v>46</v>
      </c>
      <c r="G103" s="94">
        <v>611.45000000000005</v>
      </c>
      <c r="H103" s="104">
        <v>1600</v>
      </c>
      <c r="I103" s="104">
        <v>2090.91</v>
      </c>
      <c r="J103" s="91">
        <f t="shared" si="3"/>
        <v>341.95927712813796</v>
      </c>
      <c r="K103" s="115">
        <f t="shared" si="4"/>
        <v>130.68187499999999</v>
      </c>
    </row>
    <row r="104" spans="1:11" x14ac:dyDescent="0.25">
      <c r="A104" s="103"/>
      <c r="B104" s="97"/>
      <c r="C104" s="97"/>
      <c r="D104" s="97"/>
      <c r="E104" s="92" t="s">
        <v>75</v>
      </c>
      <c r="F104" s="92" t="s">
        <v>235</v>
      </c>
      <c r="G104" s="94">
        <v>506.36</v>
      </c>
      <c r="H104" s="104">
        <v>1000</v>
      </c>
      <c r="I104" s="104">
        <v>168</v>
      </c>
      <c r="J104" s="91">
        <f t="shared" si="3"/>
        <v>33.177976143455247</v>
      </c>
      <c r="K104" s="115">
        <f t="shared" si="4"/>
        <v>16.8</v>
      </c>
    </row>
    <row r="105" spans="1:11" s="28" customFormat="1" x14ac:dyDescent="0.25">
      <c r="A105" s="97"/>
      <c r="B105" s="97"/>
      <c r="C105" s="97"/>
      <c r="D105" s="97">
        <v>3213</v>
      </c>
      <c r="E105" s="100"/>
      <c r="F105" s="100" t="s">
        <v>130</v>
      </c>
      <c r="G105" s="101">
        <v>1137.97</v>
      </c>
      <c r="H105" s="101">
        <f t="shared" ref="H105" si="11">SUM(H106:H108)</f>
        <v>928.17000000000007</v>
      </c>
      <c r="I105" s="101">
        <v>1321.44</v>
      </c>
      <c r="J105" s="91">
        <f t="shared" si="3"/>
        <v>116.12256913626896</v>
      </c>
      <c r="K105" s="115">
        <f t="shared" si="4"/>
        <v>142.37047092666214</v>
      </c>
    </row>
    <row r="106" spans="1:11" x14ac:dyDescent="0.25">
      <c r="A106" s="103"/>
      <c r="B106" s="97"/>
      <c r="C106" s="97"/>
      <c r="D106" s="97"/>
      <c r="E106" s="92" t="s">
        <v>79</v>
      </c>
      <c r="F106" s="92" t="s">
        <v>49</v>
      </c>
      <c r="G106" s="94">
        <v>1013.6</v>
      </c>
      <c r="H106" s="104">
        <v>398.17</v>
      </c>
      <c r="I106" s="104">
        <v>813.46</v>
      </c>
      <c r="J106" s="91">
        <f t="shared" si="3"/>
        <v>80.254538279400151</v>
      </c>
      <c r="K106" s="115">
        <f t="shared" si="4"/>
        <v>204.2996709948012</v>
      </c>
    </row>
    <row r="107" spans="1:11" x14ac:dyDescent="0.25">
      <c r="A107" s="103"/>
      <c r="B107" s="97"/>
      <c r="C107" s="97"/>
      <c r="D107" s="97"/>
      <c r="E107" s="92" t="s">
        <v>77</v>
      </c>
      <c r="F107" s="92" t="s">
        <v>46</v>
      </c>
      <c r="G107" s="94">
        <v>0</v>
      </c>
      <c r="H107" s="104">
        <v>530</v>
      </c>
      <c r="I107" s="104">
        <v>507.98</v>
      </c>
      <c r="J107" s="91">
        <f t="shared" si="3"/>
        <v>0</v>
      </c>
      <c r="K107" s="115">
        <f t="shared" si="4"/>
        <v>95.845283018867931</v>
      </c>
    </row>
    <row r="108" spans="1:11" x14ac:dyDescent="0.25">
      <c r="A108" s="103"/>
      <c r="B108" s="97"/>
      <c r="C108" s="97"/>
      <c r="D108" s="97"/>
      <c r="E108" s="92" t="s">
        <v>76</v>
      </c>
      <c r="F108" s="92" t="s">
        <v>50</v>
      </c>
      <c r="G108" s="94">
        <v>124.37</v>
      </c>
      <c r="H108" s="104">
        <v>0</v>
      </c>
      <c r="I108" s="104">
        <v>0</v>
      </c>
      <c r="J108" s="91">
        <f t="shared" si="3"/>
        <v>0</v>
      </c>
      <c r="K108" s="115">
        <f t="shared" si="4"/>
        <v>0</v>
      </c>
    </row>
    <row r="109" spans="1:11" s="28" customFormat="1" x14ac:dyDescent="0.25">
      <c r="A109" s="97"/>
      <c r="B109" s="97"/>
      <c r="C109" s="97">
        <v>322</v>
      </c>
      <c r="D109" s="97"/>
      <c r="E109" s="97"/>
      <c r="F109" s="97" t="s">
        <v>131</v>
      </c>
      <c r="G109" s="99">
        <v>90004.27</v>
      </c>
      <c r="H109" s="99">
        <f t="shared" ref="H109" si="12">SUM(H110+H116+H121+H127+H132+H137)</f>
        <v>85179.599999999991</v>
      </c>
      <c r="I109" s="99">
        <v>126464.83</v>
      </c>
      <c r="J109" s="91">
        <f t="shared" si="3"/>
        <v>140.50981136783841</v>
      </c>
      <c r="K109" s="115">
        <f t="shared" si="4"/>
        <v>148.46844784431954</v>
      </c>
    </row>
    <row r="110" spans="1:11" s="28" customFormat="1" x14ac:dyDescent="0.25">
      <c r="A110" s="97"/>
      <c r="B110" s="97"/>
      <c r="C110" s="97"/>
      <c r="D110" s="97">
        <v>3221</v>
      </c>
      <c r="E110" s="97"/>
      <c r="F110" s="97" t="s">
        <v>132</v>
      </c>
      <c r="G110" s="99">
        <v>13507.48</v>
      </c>
      <c r="H110" s="99">
        <f t="shared" ref="H110" si="13">SUM(H111:H115)</f>
        <v>9124.3100000000013</v>
      </c>
      <c r="I110" s="99">
        <v>17775.36</v>
      </c>
      <c r="J110" s="91">
        <f t="shared" si="3"/>
        <v>131.59641916923067</v>
      </c>
      <c r="K110" s="115">
        <f t="shared" si="4"/>
        <v>194.81319683351396</v>
      </c>
    </row>
    <row r="111" spans="1:11" s="27" customFormat="1" x14ac:dyDescent="0.25">
      <c r="A111" s="92"/>
      <c r="B111" s="92"/>
      <c r="C111" s="92"/>
      <c r="D111" s="92"/>
      <c r="E111" s="92" t="s">
        <v>81</v>
      </c>
      <c r="F111" s="92" t="s">
        <v>84</v>
      </c>
      <c r="G111" s="94">
        <v>377.51</v>
      </c>
      <c r="H111" s="95">
        <v>0</v>
      </c>
      <c r="I111" s="95">
        <v>6680.03</v>
      </c>
      <c r="J111" s="91">
        <f t="shared" si="3"/>
        <v>1769.4974967550529</v>
      </c>
      <c r="K111" s="115">
        <f t="shared" si="4"/>
        <v>0</v>
      </c>
    </row>
    <row r="112" spans="1:11" s="27" customFormat="1" x14ac:dyDescent="0.25">
      <c r="A112" s="92"/>
      <c r="B112" s="100"/>
      <c r="C112" s="100"/>
      <c r="D112" s="100"/>
      <c r="E112" s="96" t="s">
        <v>79</v>
      </c>
      <c r="F112" s="92" t="s">
        <v>49</v>
      </c>
      <c r="G112" s="94">
        <v>8063.88</v>
      </c>
      <c r="H112" s="95">
        <v>7034.31</v>
      </c>
      <c r="I112" s="95">
        <v>8114.59</v>
      </c>
      <c r="J112" s="91">
        <f t="shared" si="3"/>
        <v>100.62885360397229</v>
      </c>
      <c r="K112" s="115">
        <f t="shared" si="4"/>
        <v>115.35729872581675</v>
      </c>
    </row>
    <row r="113" spans="1:11" s="27" customFormat="1" x14ac:dyDescent="0.25">
      <c r="A113" s="92"/>
      <c r="B113" s="100"/>
      <c r="C113" s="100"/>
      <c r="D113" s="100"/>
      <c r="E113" s="96" t="s">
        <v>78</v>
      </c>
      <c r="F113" s="92" t="s">
        <v>34</v>
      </c>
      <c r="G113" s="94">
        <v>252.17</v>
      </c>
      <c r="H113" s="95">
        <v>900</v>
      </c>
      <c r="I113" s="95">
        <v>7</v>
      </c>
      <c r="J113" s="91">
        <f t="shared" si="3"/>
        <v>2.775905143355673</v>
      </c>
      <c r="K113" s="115">
        <f t="shared" si="4"/>
        <v>0.77777777777777779</v>
      </c>
    </row>
    <row r="114" spans="1:11" s="27" customFormat="1" x14ac:dyDescent="0.25">
      <c r="A114" s="92"/>
      <c r="B114" s="100"/>
      <c r="C114" s="100"/>
      <c r="D114" s="100"/>
      <c r="E114" s="96" t="s">
        <v>77</v>
      </c>
      <c r="F114" s="92" t="s">
        <v>46</v>
      </c>
      <c r="G114" s="94">
        <v>4813.92</v>
      </c>
      <c r="H114" s="95">
        <v>1190</v>
      </c>
      <c r="I114" s="95">
        <v>2647.62</v>
      </c>
      <c r="J114" s="91">
        <f t="shared" si="3"/>
        <v>54.999252168710733</v>
      </c>
      <c r="K114" s="115">
        <f t="shared" si="4"/>
        <v>222.48907563025207</v>
      </c>
    </row>
    <row r="115" spans="1:11" s="27" customFormat="1" x14ac:dyDescent="0.25">
      <c r="A115" s="92"/>
      <c r="B115" s="100"/>
      <c r="C115" s="100"/>
      <c r="D115" s="100"/>
      <c r="E115" s="92" t="s">
        <v>76</v>
      </c>
      <c r="F115" s="92" t="s">
        <v>50</v>
      </c>
      <c r="G115" s="94">
        <v>0</v>
      </c>
      <c r="H115" s="95">
        <v>0</v>
      </c>
      <c r="I115" s="95">
        <v>326.12</v>
      </c>
      <c r="J115" s="91">
        <f t="shared" si="3"/>
        <v>0</v>
      </c>
      <c r="K115" s="115">
        <f t="shared" si="4"/>
        <v>0</v>
      </c>
    </row>
    <row r="116" spans="1:11" s="28" customFormat="1" x14ac:dyDescent="0.25">
      <c r="A116" s="97"/>
      <c r="B116" s="97"/>
      <c r="C116" s="97"/>
      <c r="D116" s="97">
        <v>3222</v>
      </c>
      <c r="E116" s="97"/>
      <c r="F116" s="97" t="s">
        <v>133</v>
      </c>
      <c r="G116" s="99">
        <v>46015.7</v>
      </c>
      <c r="H116" s="99">
        <f t="shared" ref="H116" si="14">SUM(H117:H120)</f>
        <v>54652</v>
      </c>
      <c r="I116" s="99">
        <v>65797.11</v>
      </c>
      <c r="J116" s="91">
        <f t="shared" si="3"/>
        <v>142.988393091923</v>
      </c>
      <c r="K116" s="115">
        <f t="shared" si="4"/>
        <v>120.39286759862402</v>
      </c>
    </row>
    <row r="117" spans="1:11" s="27" customFormat="1" x14ac:dyDescent="0.25">
      <c r="A117" s="92"/>
      <c r="B117" s="100"/>
      <c r="C117" s="100"/>
      <c r="D117" s="100"/>
      <c r="E117" s="92" t="s">
        <v>81</v>
      </c>
      <c r="F117" s="92" t="s">
        <v>83</v>
      </c>
      <c r="G117" s="94">
        <v>7331.65</v>
      </c>
      <c r="H117" s="95">
        <v>14652</v>
      </c>
      <c r="I117" s="95">
        <v>5533.1</v>
      </c>
      <c r="J117" s="91">
        <f t="shared" si="3"/>
        <v>75.468687130454953</v>
      </c>
      <c r="K117" s="115">
        <f t="shared" si="4"/>
        <v>37.76344526344527</v>
      </c>
    </row>
    <row r="118" spans="1:11" s="27" customFormat="1" x14ac:dyDescent="0.25">
      <c r="A118" s="92"/>
      <c r="B118" s="100"/>
      <c r="C118" s="100"/>
      <c r="D118" s="100"/>
      <c r="E118" s="92" t="s">
        <v>77</v>
      </c>
      <c r="F118" s="92" t="s">
        <v>46</v>
      </c>
      <c r="G118" s="94">
        <v>38684.050000000003</v>
      </c>
      <c r="H118" s="95">
        <v>40000</v>
      </c>
      <c r="I118" s="95">
        <v>5931.86</v>
      </c>
      <c r="J118" s="91">
        <f t="shared" si="3"/>
        <v>15.334123495342395</v>
      </c>
      <c r="K118" s="115">
        <f t="shared" si="4"/>
        <v>14.829649999999999</v>
      </c>
    </row>
    <row r="119" spans="1:11" s="27" customFormat="1" x14ac:dyDescent="0.25">
      <c r="A119" s="92"/>
      <c r="B119" s="100"/>
      <c r="C119" s="100"/>
      <c r="D119" s="100"/>
      <c r="E119" s="92" t="s">
        <v>76</v>
      </c>
      <c r="F119" s="92" t="s">
        <v>50</v>
      </c>
      <c r="G119" s="94">
        <v>0</v>
      </c>
      <c r="H119" s="95">
        <v>0</v>
      </c>
      <c r="I119" s="95">
        <v>54332.15</v>
      </c>
      <c r="J119" s="91">
        <f t="shared" si="3"/>
        <v>0</v>
      </c>
      <c r="K119" s="115">
        <f t="shared" si="4"/>
        <v>0</v>
      </c>
    </row>
    <row r="120" spans="1:11" s="27" customFormat="1" x14ac:dyDescent="0.25">
      <c r="A120" s="92"/>
      <c r="B120" s="100"/>
      <c r="C120" s="100"/>
      <c r="D120" s="100"/>
      <c r="E120" s="92" t="s">
        <v>75</v>
      </c>
      <c r="F120" s="92" t="s">
        <v>235</v>
      </c>
      <c r="G120" s="94" t="s">
        <v>350</v>
      </c>
      <c r="H120" s="95">
        <v>0</v>
      </c>
      <c r="I120" s="95">
        <v>0</v>
      </c>
      <c r="J120" s="91">
        <f t="shared" si="3"/>
        <v>0</v>
      </c>
      <c r="K120" s="115">
        <f t="shared" si="4"/>
        <v>0</v>
      </c>
    </row>
    <row r="121" spans="1:11" s="28" customFormat="1" x14ac:dyDescent="0.25">
      <c r="A121" s="97"/>
      <c r="B121" s="97"/>
      <c r="C121" s="97"/>
      <c r="D121" s="97">
        <v>3223</v>
      </c>
      <c r="E121" s="97"/>
      <c r="F121" s="97" t="s">
        <v>135</v>
      </c>
      <c r="G121" s="99">
        <v>26806.38</v>
      </c>
      <c r="H121" s="99">
        <f t="shared" ref="H121" si="15">SUM(H122:H126)</f>
        <v>19416.95</v>
      </c>
      <c r="I121" s="99">
        <v>39199.089999999997</v>
      </c>
      <c r="J121" s="91">
        <f t="shared" si="3"/>
        <v>146.23044961684494</v>
      </c>
      <c r="K121" s="115">
        <f t="shared" si="4"/>
        <v>201.88077942210282</v>
      </c>
    </row>
    <row r="122" spans="1:11" s="27" customFormat="1" x14ac:dyDescent="0.25">
      <c r="A122" s="92"/>
      <c r="B122" s="92"/>
      <c r="C122" s="92"/>
      <c r="D122" s="92"/>
      <c r="E122" s="92" t="s">
        <v>81</v>
      </c>
      <c r="F122" s="92" t="s">
        <v>83</v>
      </c>
      <c r="G122" s="94">
        <v>3555.78</v>
      </c>
      <c r="H122" s="95">
        <v>0</v>
      </c>
      <c r="I122" s="95">
        <v>16698.04</v>
      </c>
      <c r="J122" s="91">
        <f t="shared" si="3"/>
        <v>469.60273132758499</v>
      </c>
      <c r="K122" s="115">
        <f t="shared" si="4"/>
        <v>0</v>
      </c>
    </row>
    <row r="123" spans="1:11" s="27" customFormat="1" x14ac:dyDescent="0.25">
      <c r="A123" s="92"/>
      <c r="B123" s="100"/>
      <c r="C123" s="100"/>
      <c r="D123" s="100"/>
      <c r="E123" s="96" t="s">
        <v>79</v>
      </c>
      <c r="F123" s="92" t="s">
        <v>49</v>
      </c>
      <c r="G123" s="94">
        <v>23249.4</v>
      </c>
      <c r="H123" s="95">
        <v>19416.95</v>
      </c>
      <c r="I123" s="95">
        <v>22296.86</v>
      </c>
      <c r="J123" s="91">
        <f t="shared" si="3"/>
        <v>95.902948033067517</v>
      </c>
      <c r="K123" s="115">
        <f t="shared" si="4"/>
        <v>114.83193807472335</v>
      </c>
    </row>
    <row r="124" spans="1:11" s="27" customFormat="1" x14ac:dyDescent="0.25">
      <c r="A124" s="92"/>
      <c r="B124" s="100"/>
      <c r="C124" s="100"/>
      <c r="D124" s="100"/>
      <c r="E124" s="96" t="s">
        <v>76</v>
      </c>
      <c r="F124" s="92" t="s">
        <v>50</v>
      </c>
      <c r="G124" s="94">
        <v>0</v>
      </c>
      <c r="H124" s="95">
        <v>0</v>
      </c>
      <c r="I124" s="95">
        <v>163.72</v>
      </c>
      <c r="J124" s="91">
        <f t="shared" si="3"/>
        <v>0</v>
      </c>
      <c r="K124" s="115">
        <f t="shared" si="4"/>
        <v>0</v>
      </c>
    </row>
    <row r="125" spans="1:11" s="27" customFormat="1" x14ac:dyDescent="0.25">
      <c r="A125" s="92"/>
      <c r="B125" s="100"/>
      <c r="C125" s="100"/>
      <c r="D125" s="100"/>
      <c r="E125" s="96" t="s">
        <v>77</v>
      </c>
      <c r="F125" s="92" t="s">
        <v>238</v>
      </c>
      <c r="G125" s="94">
        <v>1.2</v>
      </c>
      <c r="H125" s="95">
        <v>0</v>
      </c>
      <c r="I125" s="95">
        <v>40.47</v>
      </c>
      <c r="J125" s="91">
        <f t="shared" si="3"/>
        <v>3372.5</v>
      </c>
      <c r="K125" s="115">
        <f t="shared" si="4"/>
        <v>0</v>
      </c>
    </row>
    <row r="126" spans="1:11" s="27" customFormat="1" x14ac:dyDescent="0.25">
      <c r="A126" s="92"/>
      <c r="B126" s="100"/>
      <c r="C126" s="100"/>
      <c r="D126" s="100"/>
      <c r="E126" s="96" t="s">
        <v>78</v>
      </c>
      <c r="F126" s="92" t="s">
        <v>34</v>
      </c>
      <c r="G126" s="94">
        <v>0</v>
      </c>
      <c r="H126" s="95">
        <v>0</v>
      </c>
      <c r="I126" s="95">
        <v>0</v>
      </c>
      <c r="J126" s="91">
        <f t="shared" si="3"/>
        <v>0</v>
      </c>
      <c r="K126" s="115">
        <f t="shared" si="4"/>
        <v>0</v>
      </c>
    </row>
    <row r="127" spans="1:11" s="28" customFormat="1" x14ac:dyDescent="0.25">
      <c r="A127" s="97"/>
      <c r="B127" s="97"/>
      <c r="C127" s="97"/>
      <c r="D127" s="97">
        <v>3224</v>
      </c>
      <c r="E127" s="100"/>
      <c r="F127" s="100" t="s">
        <v>136</v>
      </c>
      <c r="G127" s="101">
        <v>1705.51</v>
      </c>
      <c r="H127" s="101">
        <f t="shared" ref="H127" si="16">SUM(H128:H131)</f>
        <v>1326.3400000000001</v>
      </c>
      <c r="I127" s="101">
        <v>1999.86</v>
      </c>
      <c r="J127" s="91">
        <f t="shared" si="3"/>
        <v>117.25876717228276</v>
      </c>
      <c r="K127" s="115">
        <f t="shared" si="4"/>
        <v>150.78034289850262</v>
      </c>
    </row>
    <row r="128" spans="1:11" s="27" customFormat="1" x14ac:dyDescent="0.25">
      <c r="A128" s="92"/>
      <c r="B128" s="100"/>
      <c r="C128" s="100"/>
      <c r="D128" s="100"/>
      <c r="E128" s="92" t="s">
        <v>77</v>
      </c>
      <c r="F128" s="92" t="s">
        <v>46</v>
      </c>
      <c r="G128" s="94">
        <v>315.08999999999997</v>
      </c>
      <c r="H128" s="95">
        <v>530</v>
      </c>
      <c r="I128" s="95">
        <v>76.540000000000006</v>
      </c>
      <c r="J128" s="91">
        <f t="shared" si="3"/>
        <v>24.291472277761912</v>
      </c>
      <c r="K128" s="115">
        <f t="shared" si="4"/>
        <v>14.441509433962265</v>
      </c>
    </row>
    <row r="129" spans="1:11" s="27" customFormat="1" x14ac:dyDescent="0.25">
      <c r="A129" s="92"/>
      <c r="B129" s="100"/>
      <c r="C129" s="100"/>
      <c r="D129" s="100"/>
      <c r="E129" s="92" t="s">
        <v>79</v>
      </c>
      <c r="F129" s="92" t="s">
        <v>49</v>
      </c>
      <c r="G129" s="94">
        <v>1128.5899999999999</v>
      </c>
      <c r="H129" s="95">
        <v>796.34</v>
      </c>
      <c r="I129" s="95">
        <v>724.12</v>
      </c>
      <c r="J129" s="91">
        <f t="shared" si="3"/>
        <v>64.161475823815564</v>
      </c>
      <c r="K129" s="115">
        <f t="shared" si="4"/>
        <v>90.931009367857953</v>
      </c>
    </row>
    <row r="130" spans="1:11" s="27" customFormat="1" x14ac:dyDescent="0.25">
      <c r="A130" s="92"/>
      <c r="B130" s="100"/>
      <c r="C130" s="100"/>
      <c r="D130" s="100"/>
      <c r="E130" s="92" t="s">
        <v>81</v>
      </c>
      <c r="F130" s="92" t="s">
        <v>239</v>
      </c>
      <c r="G130" s="94">
        <v>261.83</v>
      </c>
      <c r="H130" s="95">
        <v>0</v>
      </c>
      <c r="I130" s="95">
        <v>1199.2</v>
      </c>
      <c r="J130" s="91">
        <f t="shared" si="3"/>
        <v>458.007103846007</v>
      </c>
      <c r="K130" s="115">
        <f t="shared" si="4"/>
        <v>0</v>
      </c>
    </row>
    <row r="131" spans="1:11" s="27" customFormat="1" x14ac:dyDescent="0.25">
      <c r="A131" s="92"/>
      <c r="B131" s="100"/>
      <c r="C131" s="100"/>
      <c r="D131" s="100"/>
      <c r="E131" s="107" t="s">
        <v>78</v>
      </c>
      <c r="F131" s="92" t="s">
        <v>34</v>
      </c>
      <c r="G131" s="94">
        <v>0</v>
      </c>
      <c r="H131" s="95">
        <v>0</v>
      </c>
      <c r="I131" s="95">
        <v>0</v>
      </c>
      <c r="J131" s="91">
        <f t="shared" ref="J131:J194" si="17">IFERROR(I131/G131*100,0)</f>
        <v>0</v>
      </c>
      <c r="K131" s="115">
        <f t="shared" ref="K131:K194" si="18">IFERROR(I131/H131*100,0)</f>
        <v>0</v>
      </c>
    </row>
    <row r="132" spans="1:11" s="28" customFormat="1" x14ac:dyDescent="0.25">
      <c r="A132" s="97"/>
      <c r="B132" s="97"/>
      <c r="C132" s="97"/>
      <c r="D132" s="97">
        <v>3225</v>
      </c>
      <c r="E132" s="100"/>
      <c r="F132" s="100" t="s">
        <v>137</v>
      </c>
      <c r="G132" s="101">
        <v>1969.2</v>
      </c>
      <c r="H132" s="101">
        <f t="shared" ref="H132" si="19">SUM(H133:H136)</f>
        <v>660</v>
      </c>
      <c r="I132" s="101">
        <v>1401.14</v>
      </c>
      <c r="J132" s="91">
        <f t="shared" si="17"/>
        <v>71.152752386756049</v>
      </c>
      <c r="K132" s="115">
        <f t="shared" si="18"/>
        <v>212.29393939393941</v>
      </c>
    </row>
    <row r="133" spans="1:11" s="27" customFormat="1" x14ac:dyDescent="0.25">
      <c r="A133" s="92"/>
      <c r="B133" s="100"/>
      <c r="C133" s="100"/>
      <c r="D133" s="100"/>
      <c r="E133" s="92" t="s">
        <v>81</v>
      </c>
      <c r="F133" s="92" t="s">
        <v>351</v>
      </c>
      <c r="G133" s="94">
        <v>47.16</v>
      </c>
      <c r="H133" s="95">
        <v>0</v>
      </c>
      <c r="I133" s="95">
        <v>0</v>
      </c>
      <c r="J133" s="91">
        <f t="shared" si="17"/>
        <v>0</v>
      </c>
      <c r="K133" s="115">
        <f t="shared" si="18"/>
        <v>0</v>
      </c>
    </row>
    <row r="134" spans="1:11" s="27" customFormat="1" x14ac:dyDescent="0.25">
      <c r="A134" s="92"/>
      <c r="B134" s="100"/>
      <c r="C134" s="100"/>
      <c r="D134" s="100"/>
      <c r="E134" s="92" t="s">
        <v>190</v>
      </c>
      <c r="F134" s="92" t="s">
        <v>113</v>
      </c>
      <c r="G134" s="94">
        <v>1695.15</v>
      </c>
      <c r="H134" s="95">
        <v>0</v>
      </c>
      <c r="I134" s="95">
        <v>1186.56</v>
      </c>
      <c r="J134" s="91">
        <f t="shared" si="17"/>
        <v>69.997345367666568</v>
      </c>
      <c r="K134" s="115">
        <f t="shared" si="18"/>
        <v>0</v>
      </c>
    </row>
    <row r="135" spans="1:11" s="27" customFormat="1" x14ac:dyDescent="0.25">
      <c r="A135" s="92"/>
      <c r="B135" s="100"/>
      <c r="C135" s="100"/>
      <c r="D135" s="100"/>
      <c r="E135" s="92" t="s">
        <v>78</v>
      </c>
      <c r="F135" s="92" t="s">
        <v>34</v>
      </c>
      <c r="G135" s="94">
        <v>0</v>
      </c>
      <c r="H135" s="95">
        <v>0</v>
      </c>
      <c r="I135" s="95">
        <v>173</v>
      </c>
      <c r="J135" s="91">
        <f t="shared" si="17"/>
        <v>0</v>
      </c>
      <c r="K135" s="115">
        <f t="shared" si="18"/>
        <v>0</v>
      </c>
    </row>
    <row r="136" spans="1:11" s="27" customFormat="1" x14ac:dyDescent="0.25">
      <c r="A136" s="92"/>
      <c r="B136" s="100"/>
      <c r="C136" s="100"/>
      <c r="D136" s="100"/>
      <c r="E136" s="92" t="s">
        <v>77</v>
      </c>
      <c r="F136" s="92" t="s">
        <v>46</v>
      </c>
      <c r="G136" s="94">
        <v>226.89</v>
      </c>
      <c r="H136" s="95">
        <v>660</v>
      </c>
      <c r="I136" s="95">
        <v>41.58</v>
      </c>
      <c r="J136" s="91">
        <f t="shared" si="17"/>
        <v>18.32606108687029</v>
      </c>
      <c r="K136" s="115">
        <f t="shared" si="18"/>
        <v>6.3</v>
      </c>
    </row>
    <row r="137" spans="1:11" s="28" customFormat="1" x14ac:dyDescent="0.25">
      <c r="A137" s="97"/>
      <c r="B137" s="97"/>
      <c r="C137" s="97"/>
      <c r="D137" s="97">
        <v>3227</v>
      </c>
      <c r="E137" s="100"/>
      <c r="F137" s="100" t="s">
        <v>165</v>
      </c>
      <c r="G137" s="101">
        <v>0</v>
      </c>
      <c r="H137" s="91">
        <v>0</v>
      </c>
      <c r="I137" s="91">
        <v>292.27</v>
      </c>
      <c r="J137" s="91">
        <f t="shared" si="17"/>
        <v>0</v>
      </c>
      <c r="K137" s="115">
        <f t="shared" si="18"/>
        <v>0</v>
      </c>
    </row>
    <row r="138" spans="1:11" s="28" customFormat="1" x14ac:dyDescent="0.25">
      <c r="A138" s="97"/>
      <c r="B138" s="97"/>
      <c r="C138" s="97"/>
      <c r="D138" s="97"/>
      <c r="E138" s="100" t="s">
        <v>81</v>
      </c>
      <c r="F138" s="100" t="s">
        <v>325</v>
      </c>
      <c r="G138" s="101">
        <v>0</v>
      </c>
      <c r="H138" s="91">
        <v>0</v>
      </c>
      <c r="I138" s="91">
        <v>126.58</v>
      </c>
      <c r="J138" s="91">
        <f t="shared" si="17"/>
        <v>0</v>
      </c>
      <c r="K138" s="115">
        <f t="shared" si="18"/>
        <v>0</v>
      </c>
    </row>
    <row r="139" spans="1:11" x14ac:dyDescent="0.25">
      <c r="A139" s="103"/>
      <c r="B139" s="97"/>
      <c r="C139" s="97"/>
      <c r="D139" s="97"/>
      <c r="E139" s="92" t="s">
        <v>79</v>
      </c>
      <c r="F139" s="92" t="s">
        <v>49</v>
      </c>
      <c r="G139" s="94">
        <v>0</v>
      </c>
      <c r="H139" s="104">
        <v>0</v>
      </c>
      <c r="I139" s="104">
        <v>165.69</v>
      </c>
      <c r="J139" s="91">
        <f t="shared" si="17"/>
        <v>0</v>
      </c>
      <c r="K139" s="115">
        <f t="shared" si="18"/>
        <v>0</v>
      </c>
    </row>
    <row r="140" spans="1:11" s="28" customFormat="1" x14ac:dyDescent="0.25">
      <c r="A140" s="97"/>
      <c r="B140" s="97"/>
      <c r="C140" s="97">
        <v>323</v>
      </c>
      <c r="D140" s="97"/>
      <c r="E140" s="97"/>
      <c r="F140" s="97" t="s">
        <v>138</v>
      </c>
      <c r="G140" s="99">
        <v>24060.67</v>
      </c>
      <c r="H140" s="99">
        <v>61180.14</v>
      </c>
      <c r="I140" s="99">
        <v>29734.560000000001</v>
      </c>
      <c r="J140" s="91">
        <f t="shared" si="17"/>
        <v>123.58159602371839</v>
      </c>
      <c r="K140" s="115">
        <f t="shared" si="18"/>
        <v>48.601654066172458</v>
      </c>
    </row>
    <row r="141" spans="1:11" s="28" customFormat="1" x14ac:dyDescent="0.25">
      <c r="A141" s="97"/>
      <c r="B141" s="97"/>
      <c r="C141" s="97"/>
      <c r="D141" s="97">
        <v>3231</v>
      </c>
      <c r="E141" s="97"/>
      <c r="F141" s="97" t="s">
        <v>134</v>
      </c>
      <c r="G141" s="99">
        <v>3803.21</v>
      </c>
      <c r="H141" s="99">
        <f t="shared" ref="H141" si="20">SUM(H143:H146)</f>
        <v>5330.14</v>
      </c>
      <c r="I141" s="99">
        <v>2068.33</v>
      </c>
      <c r="J141" s="91">
        <f t="shared" si="17"/>
        <v>54.383796845296473</v>
      </c>
      <c r="K141" s="115">
        <f t="shared" si="18"/>
        <v>38.80442164746141</v>
      </c>
    </row>
    <row r="142" spans="1:11" s="28" customFormat="1" x14ac:dyDescent="0.25">
      <c r="A142" s="97"/>
      <c r="B142" s="97"/>
      <c r="C142" s="97"/>
      <c r="D142" s="97"/>
      <c r="E142" s="97" t="s">
        <v>245</v>
      </c>
      <c r="F142" s="97" t="s">
        <v>246</v>
      </c>
      <c r="G142" s="99">
        <v>387.56</v>
      </c>
      <c r="H142" s="99">
        <v>0</v>
      </c>
      <c r="I142" s="99">
        <v>1186.3699999999999</v>
      </c>
      <c r="J142" s="91">
        <f t="shared" si="17"/>
        <v>306.11260191970274</v>
      </c>
      <c r="K142" s="115">
        <f t="shared" si="18"/>
        <v>0</v>
      </c>
    </row>
    <row r="143" spans="1:11" s="27" customFormat="1" x14ac:dyDescent="0.25">
      <c r="A143" s="92"/>
      <c r="B143" s="100"/>
      <c r="C143" s="100"/>
      <c r="D143" s="100"/>
      <c r="E143" s="92" t="s">
        <v>79</v>
      </c>
      <c r="F143" s="92" t="s">
        <v>49</v>
      </c>
      <c r="G143" s="94">
        <v>1610.45</v>
      </c>
      <c r="H143" s="95">
        <v>1420.14</v>
      </c>
      <c r="I143" s="95">
        <v>881.96</v>
      </c>
      <c r="J143" s="91">
        <f t="shared" si="17"/>
        <v>54.76481728709367</v>
      </c>
      <c r="K143" s="115">
        <f t="shared" si="18"/>
        <v>62.1037362513555</v>
      </c>
    </row>
    <row r="144" spans="1:11" s="27" customFormat="1" x14ac:dyDescent="0.25">
      <c r="A144" s="92"/>
      <c r="B144" s="100"/>
      <c r="C144" s="100"/>
      <c r="D144" s="100"/>
      <c r="E144" s="92" t="s">
        <v>77</v>
      </c>
      <c r="F144" s="92" t="s">
        <v>46</v>
      </c>
      <c r="G144" s="94">
        <v>909.32</v>
      </c>
      <c r="H144" s="95">
        <v>2850</v>
      </c>
      <c r="I144" s="95">
        <v>0</v>
      </c>
      <c r="J144" s="91">
        <f t="shared" si="17"/>
        <v>0</v>
      </c>
      <c r="K144" s="115">
        <f t="shared" si="18"/>
        <v>0</v>
      </c>
    </row>
    <row r="145" spans="1:11" s="27" customFormat="1" x14ac:dyDescent="0.25">
      <c r="A145" s="92"/>
      <c r="B145" s="100"/>
      <c r="C145" s="100"/>
      <c r="D145" s="100"/>
      <c r="E145" s="92" t="s">
        <v>75</v>
      </c>
      <c r="F145" s="92" t="s">
        <v>235</v>
      </c>
      <c r="G145" s="94">
        <v>895.88</v>
      </c>
      <c r="H145" s="95">
        <v>1060</v>
      </c>
      <c r="I145" s="95">
        <v>0</v>
      </c>
      <c r="J145" s="91">
        <f t="shared" si="17"/>
        <v>0</v>
      </c>
      <c r="K145" s="115">
        <f t="shared" si="18"/>
        <v>0</v>
      </c>
    </row>
    <row r="146" spans="1:11" s="27" customFormat="1" x14ac:dyDescent="0.25">
      <c r="A146" s="92"/>
      <c r="B146" s="100"/>
      <c r="C146" s="100"/>
      <c r="D146" s="100"/>
      <c r="E146" s="92" t="s">
        <v>76</v>
      </c>
      <c r="F146" s="92" t="s">
        <v>50</v>
      </c>
      <c r="G146" s="94">
        <v>0</v>
      </c>
      <c r="H146" s="95">
        <v>0</v>
      </c>
      <c r="I146" s="95">
        <v>0</v>
      </c>
      <c r="J146" s="91">
        <f t="shared" si="17"/>
        <v>0</v>
      </c>
      <c r="K146" s="115">
        <f t="shared" si="18"/>
        <v>0</v>
      </c>
    </row>
    <row r="147" spans="1:11" s="28" customFormat="1" ht="15" customHeight="1" x14ac:dyDescent="0.25">
      <c r="A147" s="97"/>
      <c r="B147" s="97"/>
      <c r="C147" s="97"/>
      <c r="D147" s="97">
        <v>3232</v>
      </c>
      <c r="E147" s="97"/>
      <c r="F147" s="97" t="s">
        <v>139</v>
      </c>
      <c r="G147" s="99">
        <v>5248.6</v>
      </c>
      <c r="H147" s="99">
        <v>38900.839999999997</v>
      </c>
      <c r="I147" s="99">
        <v>11029.56</v>
      </c>
      <c r="J147" s="91">
        <f t="shared" si="17"/>
        <v>210.14289524825665</v>
      </c>
      <c r="K147" s="115">
        <f t="shared" si="18"/>
        <v>28.353012428523392</v>
      </c>
    </row>
    <row r="148" spans="1:11" s="27" customFormat="1" x14ac:dyDescent="0.25">
      <c r="A148" s="92"/>
      <c r="B148" s="100"/>
      <c r="C148" s="100"/>
      <c r="D148" s="100"/>
      <c r="E148" s="92" t="s">
        <v>81</v>
      </c>
      <c r="F148" s="92" t="s">
        <v>83</v>
      </c>
      <c r="G148" s="94">
        <v>1168.46</v>
      </c>
      <c r="H148" s="95">
        <v>0</v>
      </c>
      <c r="I148" s="95">
        <v>8686.57</v>
      </c>
      <c r="J148" s="91">
        <f t="shared" si="17"/>
        <v>743.42039950019682</v>
      </c>
      <c r="K148" s="115">
        <f t="shared" si="18"/>
        <v>0</v>
      </c>
    </row>
    <row r="149" spans="1:11" s="27" customFormat="1" x14ac:dyDescent="0.25">
      <c r="A149" s="92"/>
      <c r="B149" s="100"/>
      <c r="C149" s="100"/>
      <c r="D149" s="100"/>
      <c r="E149" s="92" t="s">
        <v>75</v>
      </c>
      <c r="F149" s="92" t="s">
        <v>251</v>
      </c>
      <c r="G149" s="94">
        <v>0</v>
      </c>
      <c r="H149" s="95">
        <v>26550</v>
      </c>
      <c r="I149" s="95">
        <v>0</v>
      </c>
      <c r="J149" s="91">
        <f t="shared" si="17"/>
        <v>0</v>
      </c>
      <c r="K149" s="115">
        <f t="shared" si="18"/>
        <v>0</v>
      </c>
    </row>
    <row r="150" spans="1:11" s="27" customFormat="1" x14ac:dyDescent="0.25">
      <c r="A150" s="92"/>
      <c r="B150" s="100"/>
      <c r="C150" s="100"/>
      <c r="D150" s="100"/>
      <c r="E150" s="92" t="s">
        <v>79</v>
      </c>
      <c r="F150" s="92" t="s">
        <v>49</v>
      </c>
      <c r="G150" s="94">
        <v>3905.94</v>
      </c>
      <c r="H150" s="95">
        <v>1327.23</v>
      </c>
      <c r="I150" s="95">
        <v>1504.8</v>
      </c>
      <c r="J150" s="91">
        <f t="shared" si="17"/>
        <v>38.525937418393525</v>
      </c>
      <c r="K150" s="115">
        <f t="shared" si="18"/>
        <v>113.37899233742456</v>
      </c>
    </row>
    <row r="151" spans="1:11" s="27" customFormat="1" x14ac:dyDescent="0.25">
      <c r="A151" s="92"/>
      <c r="B151" s="100"/>
      <c r="C151" s="100"/>
      <c r="D151" s="100"/>
      <c r="E151" s="92" t="s">
        <v>124</v>
      </c>
      <c r="F151" s="92" t="s">
        <v>253</v>
      </c>
      <c r="G151" s="94">
        <v>0</v>
      </c>
      <c r="H151" s="95">
        <v>8230</v>
      </c>
      <c r="I151" s="95">
        <v>0</v>
      </c>
      <c r="J151" s="91">
        <f t="shared" si="17"/>
        <v>0</v>
      </c>
      <c r="K151" s="115">
        <f t="shared" si="18"/>
        <v>0</v>
      </c>
    </row>
    <row r="152" spans="1:11" s="27" customFormat="1" x14ac:dyDescent="0.25">
      <c r="A152" s="92"/>
      <c r="B152" s="100"/>
      <c r="C152" s="100"/>
      <c r="D152" s="100"/>
      <c r="E152" s="92" t="s">
        <v>77</v>
      </c>
      <c r="F152" s="92" t="s">
        <v>46</v>
      </c>
      <c r="G152" s="94">
        <v>174.2</v>
      </c>
      <c r="H152" s="95">
        <v>1330</v>
      </c>
      <c r="I152" s="95">
        <v>838.19</v>
      </c>
      <c r="J152" s="91">
        <f t="shared" si="17"/>
        <v>481.16532721010338</v>
      </c>
      <c r="K152" s="115">
        <f t="shared" si="18"/>
        <v>63.021804511278198</v>
      </c>
    </row>
    <row r="153" spans="1:11" s="27" customFormat="1" x14ac:dyDescent="0.25">
      <c r="A153" s="92"/>
      <c r="B153" s="100"/>
      <c r="C153" s="100"/>
      <c r="D153" s="100">
        <v>3233</v>
      </c>
      <c r="E153" s="92"/>
      <c r="F153" s="92" t="s">
        <v>297</v>
      </c>
      <c r="G153" s="94">
        <v>750.25</v>
      </c>
      <c r="H153" s="95">
        <v>0</v>
      </c>
      <c r="I153" s="95">
        <v>127.44</v>
      </c>
      <c r="J153" s="91">
        <f t="shared" si="17"/>
        <v>16.986337887370876</v>
      </c>
      <c r="K153" s="115">
        <f t="shared" si="18"/>
        <v>0</v>
      </c>
    </row>
    <row r="154" spans="1:11" s="27" customFormat="1" x14ac:dyDescent="0.25">
      <c r="A154" s="92"/>
      <c r="B154" s="100"/>
      <c r="C154" s="100"/>
      <c r="D154" s="100">
        <v>3233</v>
      </c>
      <c r="E154" s="92"/>
      <c r="F154" s="92" t="s">
        <v>239</v>
      </c>
      <c r="G154" s="94">
        <v>0</v>
      </c>
      <c r="H154" s="95">
        <v>1463.61</v>
      </c>
      <c r="I154" s="95">
        <v>84.96</v>
      </c>
      <c r="J154" s="91">
        <f t="shared" si="17"/>
        <v>0</v>
      </c>
      <c r="K154" s="115">
        <f t="shared" si="18"/>
        <v>5.8048250558550434</v>
      </c>
    </row>
    <row r="155" spans="1:11" s="27" customFormat="1" x14ac:dyDescent="0.25">
      <c r="A155" s="92"/>
      <c r="B155" s="100"/>
      <c r="C155" s="100"/>
      <c r="D155" s="100"/>
      <c r="E155" s="92" t="s">
        <v>77</v>
      </c>
      <c r="F155" s="92" t="s">
        <v>46</v>
      </c>
      <c r="G155" s="94">
        <v>31.95</v>
      </c>
      <c r="H155" s="95">
        <v>0</v>
      </c>
      <c r="I155" s="95">
        <v>0</v>
      </c>
      <c r="J155" s="91">
        <f t="shared" si="17"/>
        <v>0</v>
      </c>
      <c r="K155" s="115">
        <f t="shared" si="18"/>
        <v>0</v>
      </c>
    </row>
    <row r="156" spans="1:11" s="27" customFormat="1" x14ac:dyDescent="0.25">
      <c r="A156" s="92"/>
      <c r="B156" s="100"/>
      <c r="C156" s="100"/>
      <c r="D156" s="100">
        <v>3233</v>
      </c>
      <c r="E156" s="96" t="s">
        <v>79</v>
      </c>
      <c r="F156" s="92" t="s">
        <v>49</v>
      </c>
      <c r="G156" s="94">
        <v>718.3</v>
      </c>
      <c r="H156" s="95">
        <v>663.61</v>
      </c>
      <c r="I156" s="95">
        <v>42.48</v>
      </c>
      <c r="J156" s="91">
        <f t="shared" si="17"/>
        <v>5.9139635249895584</v>
      </c>
      <c r="K156" s="115">
        <f t="shared" si="18"/>
        <v>6.4013501906240116</v>
      </c>
    </row>
    <row r="157" spans="1:11" s="27" customFormat="1" x14ac:dyDescent="0.25">
      <c r="A157" s="92"/>
      <c r="B157" s="100"/>
      <c r="C157" s="100"/>
      <c r="D157" s="100"/>
      <c r="E157" s="92" t="s">
        <v>124</v>
      </c>
      <c r="F157" s="92" t="s">
        <v>255</v>
      </c>
      <c r="G157" s="94">
        <v>0</v>
      </c>
      <c r="H157" s="95">
        <v>800</v>
      </c>
      <c r="I157" s="95">
        <v>0</v>
      </c>
      <c r="J157" s="91">
        <f t="shared" si="17"/>
        <v>0</v>
      </c>
      <c r="K157" s="115">
        <f t="shared" si="18"/>
        <v>0</v>
      </c>
    </row>
    <row r="158" spans="1:11" s="28" customFormat="1" x14ac:dyDescent="0.25">
      <c r="A158" s="97"/>
      <c r="B158" s="97"/>
      <c r="C158" s="97"/>
      <c r="D158" s="97">
        <v>3234</v>
      </c>
      <c r="E158" s="97"/>
      <c r="F158" s="97" t="s">
        <v>140</v>
      </c>
      <c r="G158" s="99">
        <v>6592.18</v>
      </c>
      <c r="H158" s="99">
        <f t="shared" ref="H158" si="21">SUM(H159+H161)</f>
        <v>6636.14</v>
      </c>
      <c r="I158" s="99">
        <v>6974.71</v>
      </c>
      <c r="J158" s="91">
        <f t="shared" si="17"/>
        <v>105.80278451134527</v>
      </c>
      <c r="K158" s="115">
        <f t="shared" si="18"/>
        <v>105.10191165346119</v>
      </c>
    </row>
    <row r="159" spans="1:11" s="27" customFormat="1" x14ac:dyDescent="0.25">
      <c r="A159" s="92"/>
      <c r="B159" s="92"/>
      <c r="C159" s="92"/>
      <c r="D159" s="92"/>
      <c r="E159" s="92" t="s">
        <v>81</v>
      </c>
      <c r="F159" s="92" t="s">
        <v>83</v>
      </c>
      <c r="G159" s="94">
        <v>563.58000000000004</v>
      </c>
      <c r="H159" s="95">
        <v>0</v>
      </c>
      <c r="I159" s="95">
        <v>3767.2</v>
      </c>
      <c r="J159" s="91">
        <f t="shared" si="17"/>
        <v>668.4410376521522</v>
      </c>
      <c r="K159" s="115">
        <f t="shared" si="18"/>
        <v>0</v>
      </c>
    </row>
    <row r="160" spans="1:11" s="27" customFormat="1" x14ac:dyDescent="0.25">
      <c r="A160" s="92"/>
      <c r="B160" s="92"/>
      <c r="C160" s="92"/>
      <c r="D160" s="92"/>
      <c r="E160" s="92" t="s">
        <v>77</v>
      </c>
      <c r="F160" s="92" t="s">
        <v>238</v>
      </c>
      <c r="G160" s="94">
        <v>26.55</v>
      </c>
      <c r="H160" s="95">
        <v>0</v>
      </c>
      <c r="I160" s="95">
        <v>140.33000000000001</v>
      </c>
      <c r="J160" s="91">
        <f t="shared" si="17"/>
        <v>528.54990583804147</v>
      </c>
      <c r="K160" s="115">
        <f t="shared" si="18"/>
        <v>0</v>
      </c>
    </row>
    <row r="161" spans="1:11" x14ac:dyDescent="0.25">
      <c r="A161" s="103"/>
      <c r="B161" s="97"/>
      <c r="C161" s="97"/>
      <c r="D161" s="97"/>
      <c r="E161" s="92" t="s">
        <v>79</v>
      </c>
      <c r="F161" s="92" t="s">
        <v>49</v>
      </c>
      <c r="G161" s="94">
        <v>6002.05</v>
      </c>
      <c r="H161" s="104">
        <v>6636.14</v>
      </c>
      <c r="I161" s="104">
        <v>3067.18</v>
      </c>
      <c r="J161" s="91">
        <f t="shared" si="17"/>
        <v>51.102206746028436</v>
      </c>
      <c r="K161" s="115">
        <f t="shared" si="18"/>
        <v>46.219338350306046</v>
      </c>
    </row>
    <row r="162" spans="1:11" s="28" customFormat="1" x14ac:dyDescent="0.25">
      <c r="A162" s="97"/>
      <c r="B162" s="97"/>
      <c r="C162" s="97"/>
      <c r="D162" s="97">
        <v>3235</v>
      </c>
      <c r="E162" s="97"/>
      <c r="F162" s="97" t="s">
        <v>141</v>
      </c>
      <c r="G162" s="99">
        <v>0</v>
      </c>
      <c r="H162" s="91">
        <v>0</v>
      </c>
      <c r="I162" s="91">
        <v>0</v>
      </c>
      <c r="J162" s="91">
        <f t="shared" si="17"/>
        <v>0</v>
      </c>
      <c r="K162" s="115">
        <f t="shared" si="18"/>
        <v>0</v>
      </c>
    </row>
    <row r="163" spans="1:11" x14ac:dyDescent="0.25">
      <c r="A163" s="103"/>
      <c r="B163" s="97"/>
      <c r="C163" s="97"/>
      <c r="D163" s="97"/>
      <c r="E163" s="92" t="s">
        <v>79</v>
      </c>
      <c r="F163" s="92" t="s">
        <v>49</v>
      </c>
      <c r="G163" s="94">
        <v>0</v>
      </c>
      <c r="H163" s="104">
        <v>0</v>
      </c>
      <c r="I163" s="104">
        <v>0</v>
      </c>
      <c r="J163" s="91">
        <f t="shared" si="17"/>
        <v>0</v>
      </c>
      <c r="K163" s="115">
        <f t="shared" si="18"/>
        <v>0</v>
      </c>
    </row>
    <row r="164" spans="1:11" s="28" customFormat="1" x14ac:dyDescent="0.25">
      <c r="A164" s="97"/>
      <c r="B164" s="97"/>
      <c r="C164" s="97"/>
      <c r="D164" s="97">
        <v>3236</v>
      </c>
      <c r="E164" s="97"/>
      <c r="F164" s="97" t="s">
        <v>142</v>
      </c>
      <c r="G164" s="99">
        <v>1514.86</v>
      </c>
      <c r="H164" s="99">
        <f t="shared" ref="H164" si="22">SUM(H166:H168)</f>
        <v>3133.14</v>
      </c>
      <c r="I164" s="99">
        <v>2158.36</v>
      </c>
      <c r="J164" s="91">
        <f t="shared" si="17"/>
        <v>142.47917299288383</v>
      </c>
      <c r="K164" s="115">
        <f t="shared" si="18"/>
        <v>68.888080328360687</v>
      </c>
    </row>
    <row r="165" spans="1:11" s="28" customFormat="1" x14ac:dyDescent="0.25">
      <c r="A165" s="97"/>
      <c r="B165" s="97"/>
      <c r="C165" s="97"/>
      <c r="D165" s="97"/>
      <c r="E165" s="97" t="s">
        <v>81</v>
      </c>
      <c r="F165" s="97" t="s">
        <v>239</v>
      </c>
      <c r="G165" s="99"/>
      <c r="H165" s="99">
        <v>0</v>
      </c>
      <c r="I165" s="99">
        <v>1274.3599999999999</v>
      </c>
      <c r="J165" s="91">
        <f t="shared" si="17"/>
        <v>0</v>
      </c>
      <c r="K165" s="115">
        <f t="shared" si="18"/>
        <v>0</v>
      </c>
    </row>
    <row r="166" spans="1:11" x14ac:dyDescent="0.25">
      <c r="A166" s="103"/>
      <c r="B166" s="97"/>
      <c r="C166" s="97"/>
      <c r="D166" s="97"/>
      <c r="E166" s="92" t="s">
        <v>79</v>
      </c>
      <c r="F166" s="92" t="s">
        <v>49</v>
      </c>
      <c r="G166" s="94">
        <v>581.82000000000005</v>
      </c>
      <c r="H166" s="104">
        <v>2203.14</v>
      </c>
      <c r="I166" s="104">
        <v>884</v>
      </c>
      <c r="J166" s="91">
        <f t="shared" si="17"/>
        <v>151.93702519679624</v>
      </c>
      <c r="K166" s="115">
        <f t="shared" si="18"/>
        <v>40.124549506613292</v>
      </c>
    </row>
    <row r="167" spans="1:11" x14ac:dyDescent="0.25">
      <c r="A167" s="103"/>
      <c r="B167" s="97"/>
      <c r="C167" s="97"/>
      <c r="D167" s="97"/>
      <c r="E167" s="92" t="s">
        <v>77</v>
      </c>
      <c r="F167" s="92" t="s">
        <v>46</v>
      </c>
      <c r="G167" s="94">
        <v>0</v>
      </c>
      <c r="H167" s="104">
        <v>0</v>
      </c>
      <c r="I167" s="104">
        <v>0</v>
      </c>
      <c r="J167" s="91">
        <f t="shared" si="17"/>
        <v>0</v>
      </c>
      <c r="K167" s="115">
        <f t="shared" si="18"/>
        <v>0</v>
      </c>
    </row>
    <row r="168" spans="1:11" x14ac:dyDescent="0.25">
      <c r="A168" s="103"/>
      <c r="B168" s="97"/>
      <c r="C168" s="97"/>
      <c r="D168" s="97"/>
      <c r="E168" s="92" t="s">
        <v>76</v>
      </c>
      <c r="F168" s="92" t="s">
        <v>50</v>
      </c>
      <c r="G168" s="94">
        <v>849.43</v>
      </c>
      <c r="H168" s="104">
        <v>930</v>
      </c>
      <c r="I168" s="104">
        <v>0</v>
      </c>
      <c r="J168" s="91">
        <f t="shared" si="17"/>
        <v>0</v>
      </c>
      <c r="K168" s="115">
        <f t="shared" si="18"/>
        <v>0</v>
      </c>
    </row>
    <row r="169" spans="1:11" s="28" customFormat="1" x14ac:dyDescent="0.25">
      <c r="A169" s="97"/>
      <c r="B169" s="97"/>
      <c r="C169" s="97"/>
      <c r="D169" s="97">
        <v>3237</v>
      </c>
      <c r="E169" s="97"/>
      <c r="F169" s="97" t="s">
        <v>143</v>
      </c>
      <c r="G169" s="99">
        <v>2797.46</v>
      </c>
      <c r="H169" s="91">
        <v>2589.9499999999998</v>
      </c>
      <c r="I169" s="91">
        <v>4611.2700000000004</v>
      </c>
      <c r="J169" s="91">
        <f t="shared" si="17"/>
        <v>164.83774566928574</v>
      </c>
      <c r="K169" s="115">
        <f t="shared" si="18"/>
        <v>178.04474989864673</v>
      </c>
    </row>
    <row r="170" spans="1:11" s="28" customFormat="1" x14ac:dyDescent="0.25">
      <c r="A170" s="97"/>
      <c r="B170" s="97"/>
      <c r="C170" s="97"/>
      <c r="D170" s="97"/>
      <c r="E170" s="97" t="s">
        <v>81</v>
      </c>
      <c r="F170" s="97" t="s">
        <v>239</v>
      </c>
      <c r="G170" s="99">
        <v>1213.08</v>
      </c>
      <c r="H170" s="91">
        <v>0</v>
      </c>
      <c r="I170" s="91">
        <v>3047.61</v>
      </c>
      <c r="J170" s="91">
        <f t="shared" si="17"/>
        <v>251.22910277970129</v>
      </c>
      <c r="K170" s="115">
        <f t="shared" si="18"/>
        <v>0</v>
      </c>
    </row>
    <row r="171" spans="1:11" s="28" customFormat="1" x14ac:dyDescent="0.25">
      <c r="A171" s="97"/>
      <c r="B171" s="97"/>
      <c r="C171" s="97"/>
      <c r="D171" s="97"/>
      <c r="E171" s="116" t="s">
        <v>77</v>
      </c>
      <c r="F171" s="97" t="s">
        <v>46</v>
      </c>
      <c r="G171" s="99">
        <v>132.72</v>
      </c>
      <c r="H171" s="91">
        <v>200</v>
      </c>
      <c r="I171" s="91">
        <v>493.73</v>
      </c>
      <c r="J171" s="91">
        <f t="shared" si="17"/>
        <v>372.00874020494274</v>
      </c>
      <c r="K171" s="115">
        <f t="shared" si="18"/>
        <v>246.86500000000001</v>
      </c>
    </row>
    <row r="172" spans="1:11" x14ac:dyDescent="0.25">
      <c r="A172" s="103"/>
      <c r="B172" s="97"/>
      <c r="C172" s="97"/>
      <c r="D172" s="97"/>
      <c r="E172" s="92" t="s">
        <v>79</v>
      </c>
      <c r="F172" s="92" t="s">
        <v>49</v>
      </c>
      <c r="G172" s="94">
        <v>1451.66</v>
      </c>
      <c r="H172" s="104">
        <v>1459.95</v>
      </c>
      <c r="I172" s="104">
        <v>1069.93</v>
      </c>
      <c r="J172" s="91">
        <f t="shared" si="17"/>
        <v>73.703897606877646</v>
      </c>
      <c r="K172" s="115">
        <f t="shared" si="18"/>
        <v>73.285386485838558</v>
      </c>
    </row>
    <row r="173" spans="1:11" x14ac:dyDescent="0.25">
      <c r="A173" s="103"/>
      <c r="B173" s="97"/>
      <c r="C173" s="97"/>
      <c r="D173" s="97"/>
      <c r="E173" s="92" t="s">
        <v>254</v>
      </c>
      <c r="F173" s="92"/>
      <c r="G173" s="94">
        <v>0</v>
      </c>
      <c r="H173" s="104">
        <v>930</v>
      </c>
      <c r="I173" s="104">
        <v>0</v>
      </c>
      <c r="J173" s="91">
        <f t="shared" si="17"/>
        <v>0</v>
      </c>
      <c r="K173" s="115">
        <f t="shared" si="18"/>
        <v>0</v>
      </c>
    </row>
    <row r="174" spans="1:11" s="28" customFormat="1" x14ac:dyDescent="0.25">
      <c r="A174" s="97"/>
      <c r="B174" s="97"/>
      <c r="C174" s="97"/>
      <c r="D174" s="97">
        <v>3238</v>
      </c>
      <c r="E174" s="97"/>
      <c r="F174" s="97" t="s">
        <v>144</v>
      </c>
      <c r="G174" s="99">
        <v>2497.38</v>
      </c>
      <c r="H174" s="91">
        <v>2325.4</v>
      </c>
      <c r="I174" s="91">
        <v>1833.93</v>
      </c>
      <c r="J174" s="91">
        <f t="shared" si="17"/>
        <v>73.434158998630565</v>
      </c>
      <c r="K174" s="115">
        <f t="shared" si="18"/>
        <v>78.865141481035522</v>
      </c>
    </row>
    <row r="175" spans="1:11" s="28" customFormat="1" x14ac:dyDescent="0.25">
      <c r="A175" s="97"/>
      <c r="B175" s="97"/>
      <c r="C175" s="97"/>
      <c r="D175" s="97"/>
      <c r="E175" s="97" t="s">
        <v>81</v>
      </c>
      <c r="F175" s="97" t="s">
        <v>239</v>
      </c>
      <c r="G175" s="99">
        <v>310.66000000000003</v>
      </c>
      <c r="H175" s="91">
        <v>0</v>
      </c>
      <c r="I175" s="91">
        <v>972.63</v>
      </c>
      <c r="J175" s="91">
        <f t="shared" si="17"/>
        <v>313.08504474344943</v>
      </c>
      <c r="K175" s="115">
        <f t="shared" si="18"/>
        <v>0</v>
      </c>
    </row>
    <row r="176" spans="1:11" s="28" customFormat="1" x14ac:dyDescent="0.25">
      <c r="A176" s="97"/>
      <c r="B176" s="97"/>
      <c r="C176" s="97"/>
      <c r="D176" s="97"/>
      <c r="E176" s="97" t="s">
        <v>77</v>
      </c>
      <c r="F176" s="97" t="s">
        <v>242</v>
      </c>
      <c r="G176" s="99">
        <v>452.99</v>
      </c>
      <c r="H176" s="91">
        <v>600</v>
      </c>
      <c r="I176" s="91">
        <v>19.91</v>
      </c>
      <c r="J176" s="91">
        <f t="shared" si="17"/>
        <v>4.395240513035608</v>
      </c>
      <c r="K176" s="115">
        <f t="shared" si="18"/>
        <v>3.3183333333333334</v>
      </c>
    </row>
    <row r="177" spans="1:11" x14ac:dyDescent="0.25">
      <c r="A177" s="103"/>
      <c r="B177" s="97"/>
      <c r="C177" s="97"/>
      <c r="D177" s="97"/>
      <c r="E177" s="92" t="s">
        <v>79</v>
      </c>
      <c r="F177" s="92" t="s">
        <v>49</v>
      </c>
      <c r="G177" s="94">
        <v>1733.73</v>
      </c>
      <c r="H177" s="104">
        <v>1725.4</v>
      </c>
      <c r="I177" s="104">
        <v>841.39</v>
      </c>
      <c r="J177" s="91">
        <f t="shared" si="17"/>
        <v>48.53062472241929</v>
      </c>
      <c r="K177" s="115">
        <f t="shared" si="18"/>
        <v>48.76492407557668</v>
      </c>
    </row>
    <row r="178" spans="1:11" x14ac:dyDescent="0.25">
      <c r="A178" s="103"/>
      <c r="B178" s="97"/>
      <c r="C178" s="97"/>
      <c r="D178" s="97"/>
      <c r="E178" s="92"/>
      <c r="F178" s="92"/>
      <c r="G178" s="94">
        <v>0</v>
      </c>
      <c r="H178" s="104"/>
      <c r="I178" s="104"/>
      <c r="J178" s="91">
        <f t="shared" si="17"/>
        <v>0</v>
      </c>
      <c r="K178" s="115">
        <f t="shared" si="18"/>
        <v>0</v>
      </c>
    </row>
    <row r="179" spans="1:11" s="28" customFormat="1" x14ac:dyDescent="0.25">
      <c r="A179" s="97"/>
      <c r="B179" s="97"/>
      <c r="C179" s="97"/>
      <c r="D179" s="97">
        <v>3239</v>
      </c>
      <c r="E179" s="97"/>
      <c r="F179" s="97" t="s">
        <v>145</v>
      </c>
      <c r="G179" s="99">
        <v>856.73</v>
      </c>
      <c r="H179" s="91">
        <v>2264.5300000000002</v>
      </c>
      <c r="I179" s="91">
        <v>930.96</v>
      </c>
      <c r="J179" s="91">
        <f t="shared" si="17"/>
        <v>108.66433999042873</v>
      </c>
      <c r="K179" s="115">
        <f t="shared" si="18"/>
        <v>41.110517414209568</v>
      </c>
    </row>
    <row r="180" spans="1:11" s="28" customFormat="1" x14ac:dyDescent="0.25">
      <c r="A180" s="97"/>
      <c r="B180" s="97"/>
      <c r="C180" s="97"/>
      <c r="D180" s="97"/>
      <c r="E180" s="97" t="s">
        <v>77</v>
      </c>
      <c r="F180" s="97" t="s">
        <v>46</v>
      </c>
      <c r="G180" s="99">
        <v>118.46</v>
      </c>
      <c r="H180" s="91">
        <v>900</v>
      </c>
      <c r="I180" s="91">
        <v>5.6</v>
      </c>
      <c r="J180" s="91">
        <f t="shared" si="17"/>
        <v>4.727334121222353</v>
      </c>
      <c r="K180" s="115">
        <f t="shared" si="18"/>
        <v>0.62222222222222223</v>
      </c>
    </row>
    <row r="181" spans="1:11" s="28" customFormat="1" x14ac:dyDescent="0.25">
      <c r="A181" s="97"/>
      <c r="B181" s="97"/>
      <c r="C181" s="97"/>
      <c r="D181" s="97"/>
      <c r="E181" s="97" t="s">
        <v>78</v>
      </c>
      <c r="F181" s="97" t="s">
        <v>34</v>
      </c>
      <c r="G181" s="99">
        <v>0</v>
      </c>
      <c r="H181" s="91">
        <v>900</v>
      </c>
      <c r="I181" s="91">
        <v>0</v>
      </c>
      <c r="J181" s="91">
        <f t="shared" si="17"/>
        <v>0</v>
      </c>
      <c r="K181" s="115">
        <f t="shared" si="18"/>
        <v>0</v>
      </c>
    </row>
    <row r="182" spans="1:11" s="28" customFormat="1" x14ac:dyDescent="0.25">
      <c r="A182" s="97"/>
      <c r="B182" s="97"/>
      <c r="C182" s="97"/>
      <c r="D182" s="97"/>
      <c r="E182" s="97" t="s">
        <v>81</v>
      </c>
      <c r="F182" s="97" t="s">
        <v>291</v>
      </c>
      <c r="G182" s="99">
        <v>81.290000000000006</v>
      </c>
      <c r="H182" s="91">
        <v>0</v>
      </c>
      <c r="I182" s="91">
        <v>500</v>
      </c>
      <c r="J182" s="91">
        <f t="shared" si="17"/>
        <v>615.08180588018206</v>
      </c>
      <c r="K182" s="115">
        <f t="shared" si="18"/>
        <v>0</v>
      </c>
    </row>
    <row r="183" spans="1:11" x14ac:dyDescent="0.25">
      <c r="A183" s="103"/>
      <c r="B183" s="97"/>
      <c r="C183" s="97"/>
      <c r="D183" s="97"/>
      <c r="E183" s="92" t="s">
        <v>79</v>
      </c>
      <c r="F183" s="92" t="s">
        <v>49</v>
      </c>
      <c r="G183" s="94">
        <v>656.98</v>
      </c>
      <c r="H183" s="104">
        <v>464.53</v>
      </c>
      <c r="I183" s="104">
        <v>425.36</v>
      </c>
      <c r="J183" s="91">
        <f t="shared" si="17"/>
        <v>64.744741088008766</v>
      </c>
      <c r="K183" s="115">
        <f t="shared" si="18"/>
        <v>91.567821238671357</v>
      </c>
    </row>
    <row r="184" spans="1:11" s="28" customFormat="1" x14ac:dyDescent="0.25">
      <c r="A184" s="97"/>
      <c r="B184" s="97"/>
      <c r="C184" s="97">
        <v>329</v>
      </c>
      <c r="D184" s="97"/>
      <c r="E184" s="97"/>
      <c r="F184" s="97" t="s">
        <v>146</v>
      </c>
      <c r="G184" s="99">
        <v>34987.449999999997</v>
      </c>
      <c r="H184" s="99">
        <v>31226.86</v>
      </c>
      <c r="I184" s="99">
        <v>14712.43</v>
      </c>
      <c r="J184" s="91">
        <f t="shared" si="17"/>
        <v>42.05059242671301</v>
      </c>
      <c r="K184" s="115">
        <f t="shared" si="18"/>
        <v>47.114663466003307</v>
      </c>
    </row>
    <row r="185" spans="1:11" s="28" customFormat="1" x14ac:dyDescent="0.25">
      <c r="A185" s="97"/>
      <c r="B185" s="97"/>
      <c r="C185" s="97"/>
      <c r="D185" s="97">
        <v>3292</v>
      </c>
      <c r="E185" s="97"/>
      <c r="F185" s="97" t="s">
        <v>147</v>
      </c>
      <c r="G185" s="99">
        <v>2718.22</v>
      </c>
      <c r="H185" s="91">
        <v>1061.78</v>
      </c>
      <c r="I185" s="91">
        <v>2931.62</v>
      </c>
      <c r="J185" s="91">
        <f t="shared" si="17"/>
        <v>107.85072584264704</v>
      </c>
      <c r="K185" s="115">
        <f t="shared" si="18"/>
        <v>276.10427772231537</v>
      </c>
    </row>
    <row r="186" spans="1:11" s="28" customFormat="1" x14ac:dyDescent="0.25">
      <c r="A186" s="97"/>
      <c r="B186" s="97"/>
      <c r="C186" s="97"/>
      <c r="D186" s="97"/>
      <c r="E186" s="97" t="s">
        <v>81</v>
      </c>
      <c r="F186" s="97" t="s">
        <v>239</v>
      </c>
      <c r="G186" s="99">
        <v>0</v>
      </c>
      <c r="H186" s="91">
        <v>0</v>
      </c>
      <c r="I186" s="91">
        <v>700.71</v>
      </c>
      <c r="J186" s="91">
        <f t="shared" si="17"/>
        <v>0</v>
      </c>
      <c r="K186" s="115">
        <f t="shared" si="18"/>
        <v>0</v>
      </c>
    </row>
    <row r="187" spans="1:11" s="28" customFormat="1" x14ac:dyDescent="0.25">
      <c r="A187" s="97"/>
      <c r="B187" s="97"/>
      <c r="C187" s="97"/>
      <c r="D187" s="97"/>
      <c r="E187" s="97" t="s">
        <v>77</v>
      </c>
      <c r="F187" s="97" t="s">
        <v>46</v>
      </c>
      <c r="G187" s="99">
        <v>2017.39</v>
      </c>
      <c r="H187" s="91">
        <v>0</v>
      </c>
      <c r="I187" s="91">
        <v>1764</v>
      </c>
      <c r="J187" s="91">
        <f t="shared" si="17"/>
        <v>87.439711706710156</v>
      </c>
      <c r="K187" s="115">
        <f t="shared" si="18"/>
        <v>0</v>
      </c>
    </row>
    <row r="188" spans="1:11" x14ac:dyDescent="0.25">
      <c r="A188" s="103"/>
      <c r="B188" s="97"/>
      <c r="C188" s="97"/>
      <c r="D188" s="97"/>
      <c r="E188" s="92" t="s">
        <v>79</v>
      </c>
      <c r="F188" s="92" t="s">
        <v>49</v>
      </c>
      <c r="G188" s="94">
        <v>700.83</v>
      </c>
      <c r="H188" s="104">
        <v>1061.78</v>
      </c>
      <c r="I188" s="104">
        <v>466.91</v>
      </c>
      <c r="J188" s="91">
        <f t="shared" si="17"/>
        <v>66.622433400396673</v>
      </c>
      <c r="K188" s="115">
        <f t="shared" si="18"/>
        <v>43.974269622709038</v>
      </c>
    </row>
    <row r="189" spans="1:11" s="28" customFormat="1" x14ac:dyDescent="0.25">
      <c r="A189" s="97"/>
      <c r="B189" s="97"/>
      <c r="C189" s="97"/>
      <c r="D189" s="97">
        <v>3293</v>
      </c>
      <c r="E189" s="97"/>
      <c r="F189" s="97" t="s">
        <v>148</v>
      </c>
      <c r="G189" s="99">
        <v>219.71</v>
      </c>
      <c r="H189" s="91">
        <v>599.08000000000004</v>
      </c>
      <c r="I189" s="91">
        <v>595.54</v>
      </c>
      <c r="J189" s="91">
        <f t="shared" si="17"/>
        <v>271.05730280824719</v>
      </c>
      <c r="K189" s="115">
        <f t="shared" si="18"/>
        <v>99.409093944047527</v>
      </c>
    </row>
    <row r="190" spans="1:11" s="28" customFormat="1" x14ac:dyDescent="0.25">
      <c r="A190" s="97"/>
      <c r="B190" s="97"/>
      <c r="C190" s="97"/>
      <c r="D190" s="97"/>
      <c r="E190" s="97" t="s">
        <v>76</v>
      </c>
      <c r="F190" s="97" t="s">
        <v>50</v>
      </c>
      <c r="G190" s="99">
        <v>10.64</v>
      </c>
      <c r="H190" s="91"/>
      <c r="I190" s="91">
        <v>245.69</v>
      </c>
      <c r="J190" s="91">
        <f t="shared" si="17"/>
        <v>2309.1165413533831</v>
      </c>
      <c r="K190" s="115">
        <f t="shared" si="18"/>
        <v>0</v>
      </c>
    </row>
    <row r="191" spans="1:11" s="28" customFormat="1" x14ac:dyDescent="0.25">
      <c r="A191" s="97"/>
      <c r="B191" s="97"/>
      <c r="C191" s="97"/>
      <c r="D191" s="97"/>
      <c r="E191" s="97" t="s">
        <v>79</v>
      </c>
      <c r="F191" s="97" t="s">
        <v>49</v>
      </c>
      <c r="G191" s="99">
        <v>0</v>
      </c>
      <c r="H191" s="91">
        <v>199.08</v>
      </c>
      <c r="I191" s="91">
        <v>0</v>
      </c>
      <c r="J191" s="91">
        <f t="shared" si="17"/>
        <v>0</v>
      </c>
      <c r="K191" s="115">
        <f t="shared" si="18"/>
        <v>0</v>
      </c>
    </row>
    <row r="192" spans="1:11" s="28" customFormat="1" x14ac:dyDescent="0.25">
      <c r="A192" s="97"/>
      <c r="B192" s="97"/>
      <c r="C192" s="97"/>
      <c r="D192" s="97"/>
      <c r="E192" s="97" t="s">
        <v>77</v>
      </c>
      <c r="F192" s="97" t="s">
        <v>46</v>
      </c>
      <c r="G192" s="99">
        <v>122.36</v>
      </c>
      <c r="H192" s="91">
        <v>400</v>
      </c>
      <c r="I192" s="91">
        <v>305.22000000000003</v>
      </c>
      <c r="J192" s="91">
        <f t="shared" si="17"/>
        <v>249.44426283099054</v>
      </c>
      <c r="K192" s="115">
        <f t="shared" si="18"/>
        <v>76.305000000000007</v>
      </c>
    </row>
    <row r="193" spans="1:11" x14ac:dyDescent="0.25">
      <c r="A193" s="103"/>
      <c r="B193" s="97"/>
      <c r="C193" s="97"/>
      <c r="D193" s="97"/>
      <c r="E193" s="92" t="s">
        <v>81</v>
      </c>
      <c r="F193" s="92" t="s">
        <v>239</v>
      </c>
      <c r="G193" s="94">
        <v>86.71</v>
      </c>
      <c r="H193" s="104">
        <v>0</v>
      </c>
      <c r="I193" s="104">
        <v>45.03</v>
      </c>
      <c r="J193" s="91">
        <f t="shared" si="17"/>
        <v>51.931726444470087</v>
      </c>
      <c r="K193" s="115">
        <f t="shared" si="18"/>
        <v>0</v>
      </c>
    </row>
    <row r="194" spans="1:11" s="28" customFormat="1" x14ac:dyDescent="0.25">
      <c r="A194" s="97"/>
      <c r="B194" s="97"/>
      <c r="C194" s="97"/>
      <c r="D194" s="97">
        <v>3294</v>
      </c>
      <c r="E194" s="97"/>
      <c r="F194" s="97" t="s">
        <v>149</v>
      </c>
      <c r="G194" s="28">
        <v>207.05</v>
      </c>
      <c r="H194" s="99">
        <v>236.18</v>
      </c>
      <c r="I194" s="99">
        <v>176.36</v>
      </c>
      <c r="J194" s="91">
        <f t="shared" si="17"/>
        <v>85.177493359092011</v>
      </c>
      <c r="K194" s="115">
        <f t="shared" si="18"/>
        <v>74.671860445422993</v>
      </c>
    </row>
    <row r="195" spans="1:11" x14ac:dyDescent="0.25">
      <c r="A195" s="103"/>
      <c r="B195" s="97"/>
      <c r="C195" s="97"/>
      <c r="D195" s="97"/>
      <c r="E195" s="92" t="s">
        <v>79</v>
      </c>
      <c r="F195" s="92" t="s">
        <v>49</v>
      </c>
      <c r="G195" s="94">
        <v>106.18</v>
      </c>
      <c r="H195" s="104">
        <v>106.18</v>
      </c>
      <c r="I195" s="104">
        <v>55</v>
      </c>
      <c r="J195" s="91">
        <f t="shared" ref="J195:J258" si="23">IFERROR(I195/G195*100,0)</f>
        <v>51.798832171783758</v>
      </c>
      <c r="K195" s="115">
        <f t="shared" ref="K195:K258" si="24">IFERROR(I195/H195*100,0)</f>
        <v>51.798832171783758</v>
      </c>
    </row>
    <row r="196" spans="1:11" x14ac:dyDescent="0.25">
      <c r="A196" s="103"/>
      <c r="B196" s="97"/>
      <c r="C196" s="97"/>
      <c r="D196" s="97"/>
      <c r="E196" s="92" t="s">
        <v>249</v>
      </c>
      <c r="F196" s="92"/>
      <c r="G196" s="94">
        <v>100.87</v>
      </c>
      <c r="H196" s="104">
        <v>130</v>
      </c>
      <c r="I196" s="104">
        <v>68.27</v>
      </c>
      <c r="J196" s="91">
        <f t="shared" si="23"/>
        <v>67.681173788044021</v>
      </c>
      <c r="K196" s="115">
        <f t="shared" si="24"/>
        <v>52.515384615384605</v>
      </c>
    </row>
    <row r="197" spans="1:11" x14ac:dyDescent="0.25">
      <c r="A197" s="103"/>
      <c r="B197" s="97"/>
      <c r="C197" s="97"/>
      <c r="D197" s="97"/>
      <c r="E197" s="92" t="s">
        <v>78</v>
      </c>
      <c r="F197" s="92" t="s">
        <v>34</v>
      </c>
      <c r="G197" s="94">
        <v>0</v>
      </c>
      <c r="H197" s="104">
        <v>0</v>
      </c>
      <c r="I197" s="104">
        <v>0</v>
      </c>
      <c r="J197" s="91">
        <f t="shared" si="23"/>
        <v>0</v>
      </c>
      <c r="K197" s="115">
        <f t="shared" si="24"/>
        <v>0</v>
      </c>
    </row>
    <row r="198" spans="1:11" x14ac:dyDescent="0.25">
      <c r="A198" s="103"/>
      <c r="B198" s="97"/>
      <c r="C198" s="97"/>
      <c r="D198" s="97"/>
      <c r="E198" s="92" t="s">
        <v>81</v>
      </c>
      <c r="F198" s="92" t="s">
        <v>239</v>
      </c>
      <c r="G198" s="94">
        <v>0</v>
      </c>
      <c r="H198" s="104"/>
      <c r="I198" s="104">
        <v>53.09</v>
      </c>
      <c r="J198" s="91">
        <f t="shared" si="23"/>
        <v>0</v>
      </c>
      <c r="K198" s="115">
        <f t="shared" si="24"/>
        <v>0</v>
      </c>
    </row>
    <row r="199" spans="1:11" s="28" customFormat="1" x14ac:dyDescent="0.25">
      <c r="A199" s="97"/>
      <c r="B199" s="97"/>
      <c r="C199" s="97"/>
      <c r="D199" s="97">
        <v>3295</v>
      </c>
      <c r="E199" s="97"/>
      <c r="F199" s="97" t="s">
        <v>150</v>
      </c>
      <c r="G199" s="99">
        <v>3715.29</v>
      </c>
      <c r="H199" s="99">
        <v>3819.82</v>
      </c>
      <c r="I199" s="99">
        <v>3191.7</v>
      </c>
      <c r="J199" s="91">
        <f t="shared" si="23"/>
        <v>85.907156641877208</v>
      </c>
      <c r="K199" s="115">
        <f t="shared" si="24"/>
        <v>83.556293228476733</v>
      </c>
    </row>
    <row r="200" spans="1:11" x14ac:dyDescent="0.25">
      <c r="A200" s="103"/>
      <c r="B200" s="97"/>
      <c r="C200" s="97"/>
      <c r="D200" s="97"/>
      <c r="E200" s="92" t="s">
        <v>79</v>
      </c>
      <c r="F200" s="92" t="s">
        <v>49</v>
      </c>
      <c r="G200" s="94">
        <v>46.94</v>
      </c>
      <c r="H200" s="104">
        <v>39.82</v>
      </c>
      <c r="I200" s="104">
        <v>130.94</v>
      </c>
      <c r="J200" s="91">
        <f t="shared" si="23"/>
        <v>278.9518534299105</v>
      </c>
      <c r="K200" s="115">
        <f t="shared" si="24"/>
        <v>328.82973380210944</v>
      </c>
    </row>
    <row r="201" spans="1:11" x14ac:dyDescent="0.25">
      <c r="A201" s="103"/>
      <c r="B201" s="97"/>
      <c r="C201" s="97"/>
      <c r="D201" s="97"/>
      <c r="E201" s="92" t="s">
        <v>77</v>
      </c>
      <c r="F201" s="92" t="s">
        <v>46</v>
      </c>
      <c r="G201" s="94">
        <v>40.31</v>
      </c>
      <c r="H201" s="104">
        <v>200</v>
      </c>
      <c r="I201" s="104">
        <v>11.9</v>
      </c>
      <c r="J201" s="91">
        <f t="shared" si="23"/>
        <v>29.521210617712722</v>
      </c>
      <c r="K201" s="115">
        <f t="shared" si="24"/>
        <v>5.95</v>
      </c>
    </row>
    <row r="202" spans="1:11" x14ac:dyDescent="0.25">
      <c r="A202" s="103"/>
      <c r="B202" s="97"/>
      <c r="C202" s="97"/>
      <c r="D202" s="97">
        <v>3295</v>
      </c>
      <c r="E202" s="92" t="s">
        <v>81</v>
      </c>
      <c r="F202" s="92" t="s">
        <v>239</v>
      </c>
      <c r="G202" s="94">
        <v>1.39</v>
      </c>
      <c r="H202" s="104">
        <v>0</v>
      </c>
      <c r="I202" s="104">
        <v>0</v>
      </c>
      <c r="J202" s="91">
        <f t="shared" si="23"/>
        <v>0</v>
      </c>
      <c r="K202" s="115">
        <f t="shared" si="24"/>
        <v>0</v>
      </c>
    </row>
    <row r="203" spans="1:11" x14ac:dyDescent="0.25">
      <c r="A203" s="103"/>
      <c r="B203" s="97"/>
      <c r="C203" s="97"/>
      <c r="D203" s="97">
        <v>3295</v>
      </c>
      <c r="E203" s="92" t="s">
        <v>76</v>
      </c>
      <c r="F203" s="92" t="s">
        <v>50</v>
      </c>
      <c r="G203" s="94">
        <v>3626.65</v>
      </c>
      <c r="H203" s="104">
        <v>3580</v>
      </c>
      <c r="I203" s="104">
        <v>3048.86</v>
      </c>
      <c r="J203" s="91">
        <f t="shared" si="23"/>
        <v>84.068217225262984</v>
      </c>
      <c r="K203" s="115">
        <f t="shared" si="24"/>
        <v>85.163687150838001</v>
      </c>
    </row>
    <row r="204" spans="1:11" x14ac:dyDescent="0.25">
      <c r="A204" s="103"/>
      <c r="B204" s="97"/>
      <c r="C204" s="97"/>
      <c r="D204" s="97">
        <v>3296</v>
      </c>
      <c r="E204" s="107">
        <v>36927</v>
      </c>
      <c r="F204" s="92" t="s">
        <v>247</v>
      </c>
      <c r="G204" s="94">
        <v>75.73</v>
      </c>
      <c r="H204" s="104">
        <v>0</v>
      </c>
      <c r="I204" s="104">
        <v>0</v>
      </c>
      <c r="J204" s="91">
        <f t="shared" si="23"/>
        <v>0</v>
      </c>
      <c r="K204" s="115">
        <f t="shared" si="24"/>
        <v>0</v>
      </c>
    </row>
    <row r="205" spans="1:11" x14ac:dyDescent="0.25">
      <c r="A205" s="103"/>
      <c r="B205" s="97"/>
      <c r="C205" s="97"/>
      <c r="D205" s="97"/>
      <c r="E205" s="92" t="s">
        <v>248</v>
      </c>
      <c r="F205" s="92" t="s">
        <v>50</v>
      </c>
      <c r="G205" s="94">
        <v>0</v>
      </c>
      <c r="H205" s="104">
        <v>0</v>
      </c>
      <c r="I205" s="104">
        <v>0</v>
      </c>
      <c r="J205" s="91">
        <f t="shared" si="23"/>
        <v>0</v>
      </c>
      <c r="K205" s="115">
        <f t="shared" si="24"/>
        <v>0</v>
      </c>
    </row>
    <row r="206" spans="1:11" s="28" customFormat="1" x14ac:dyDescent="0.25">
      <c r="A206" s="97"/>
      <c r="B206" s="97"/>
      <c r="C206" s="97"/>
      <c r="D206" s="97">
        <v>3299</v>
      </c>
      <c r="E206" s="97"/>
      <c r="F206" s="97" t="s">
        <v>151</v>
      </c>
      <c r="G206" s="99">
        <v>28051.45</v>
      </c>
      <c r="H206" s="99">
        <f t="shared" ref="H206:I206" si="25">SUM(H207:H211)</f>
        <v>25510</v>
      </c>
      <c r="I206" s="99">
        <f t="shared" si="25"/>
        <v>7816.81</v>
      </c>
      <c r="J206" s="91">
        <f t="shared" si="23"/>
        <v>27.865974842655195</v>
      </c>
      <c r="K206" s="115">
        <f t="shared" si="24"/>
        <v>30.642140337122697</v>
      </c>
    </row>
    <row r="207" spans="1:11" x14ac:dyDescent="0.25">
      <c r="A207" s="103"/>
      <c r="B207" s="97"/>
      <c r="C207" s="97"/>
      <c r="D207" s="97"/>
      <c r="E207" s="92" t="s">
        <v>79</v>
      </c>
      <c r="F207" s="92" t="s">
        <v>49</v>
      </c>
      <c r="G207" s="94">
        <v>0</v>
      </c>
      <c r="H207" s="104">
        <v>0</v>
      </c>
      <c r="I207" s="104">
        <v>0</v>
      </c>
      <c r="J207" s="91">
        <f t="shared" si="23"/>
        <v>0</v>
      </c>
      <c r="K207" s="115">
        <f t="shared" si="24"/>
        <v>0</v>
      </c>
    </row>
    <row r="208" spans="1:11" x14ac:dyDescent="0.25">
      <c r="A208" s="103"/>
      <c r="B208" s="97"/>
      <c r="C208" s="97"/>
      <c r="D208" s="97"/>
      <c r="E208" s="92" t="s">
        <v>75</v>
      </c>
      <c r="F208" s="92" t="s">
        <v>243</v>
      </c>
      <c r="G208" s="94">
        <v>2464.29</v>
      </c>
      <c r="H208" s="104">
        <v>12240</v>
      </c>
      <c r="I208" s="104">
        <v>1876.33</v>
      </c>
      <c r="J208" s="91">
        <f t="shared" si="23"/>
        <v>76.140795117457756</v>
      </c>
      <c r="K208" s="115">
        <f t="shared" si="24"/>
        <v>15.329493464052288</v>
      </c>
    </row>
    <row r="209" spans="1:11" x14ac:dyDescent="0.25">
      <c r="A209" s="103"/>
      <c r="B209" s="97"/>
      <c r="C209" s="97"/>
      <c r="D209" s="97"/>
      <c r="E209" s="92" t="s">
        <v>77</v>
      </c>
      <c r="F209" s="92" t="s">
        <v>46</v>
      </c>
      <c r="G209" s="94">
        <v>25414.69</v>
      </c>
      <c r="H209" s="104">
        <v>13270</v>
      </c>
      <c r="I209" s="104">
        <v>4955.8100000000004</v>
      </c>
      <c r="J209" s="91">
        <f t="shared" si="23"/>
        <v>19.499785360356555</v>
      </c>
      <c r="K209" s="115">
        <f t="shared" si="24"/>
        <v>37.345968349660893</v>
      </c>
    </row>
    <row r="210" spans="1:11" x14ac:dyDescent="0.25">
      <c r="A210" s="103"/>
      <c r="B210" s="97"/>
      <c r="C210" s="97"/>
      <c r="D210" s="97"/>
      <c r="E210" s="92" t="s">
        <v>245</v>
      </c>
      <c r="F210" s="92" t="s">
        <v>239</v>
      </c>
      <c r="G210" s="99">
        <v>172.47</v>
      </c>
      <c r="H210" s="104">
        <v>0</v>
      </c>
      <c r="I210" s="104">
        <v>977.17</v>
      </c>
      <c r="J210" s="91">
        <f t="shared" si="23"/>
        <v>566.57389690960747</v>
      </c>
      <c r="K210" s="115">
        <f t="shared" si="24"/>
        <v>0</v>
      </c>
    </row>
    <row r="211" spans="1:11" x14ac:dyDescent="0.25">
      <c r="A211" s="103"/>
      <c r="B211" s="97"/>
      <c r="C211" s="97"/>
      <c r="D211" s="97"/>
      <c r="E211" s="92" t="s">
        <v>76</v>
      </c>
      <c r="F211" s="92" t="s">
        <v>50</v>
      </c>
      <c r="G211" s="94">
        <v>0</v>
      </c>
      <c r="H211" s="104">
        <v>0</v>
      </c>
      <c r="I211" s="104">
        <v>7.5</v>
      </c>
      <c r="J211" s="91">
        <f t="shared" si="23"/>
        <v>0</v>
      </c>
      <c r="K211" s="115">
        <f t="shared" si="24"/>
        <v>0</v>
      </c>
    </row>
    <row r="212" spans="1:11" s="28" customFormat="1" x14ac:dyDescent="0.25">
      <c r="A212" s="97"/>
      <c r="B212" s="97">
        <v>34</v>
      </c>
      <c r="C212" s="97"/>
      <c r="D212" s="97"/>
      <c r="E212" s="100"/>
      <c r="F212" s="97" t="s">
        <v>51</v>
      </c>
      <c r="G212" s="99">
        <v>1445.56</v>
      </c>
      <c r="H212" s="91">
        <v>664</v>
      </c>
      <c r="I212" s="91">
        <v>1230.05</v>
      </c>
      <c r="J212" s="91">
        <f t="shared" si="23"/>
        <v>85.091590802180477</v>
      </c>
      <c r="K212" s="115">
        <f t="shared" si="24"/>
        <v>185.24849397590361</v>
      </c>
    </row>
    <row r="213" spans="1:11" s="28" customFormat="1" x14ac:dyDescent="0.25">
      <c r="A213" s="97"/>
      <c r="B213" s="97"/>
      <c r="C213" s="97">
        <v>343</v>
      </c>
      <c r="D213" s="97"/>
      <c r="E213" s="100"/>
      <c r="F213" s="97" t="s">
        <v>152</v>
      </c>
      <c r="G213" s="99">
        <v>1445.56</v>
      </c>
      <c r="H213" s="99">
        <v>664</v>
      </c>
      <c r="I213" s="99">
        <v>1230.05</v>
      </c>
      <c r="J213" s="91">
        <f t="shared" si="23"/>
        <v>85.091590802180477</v>
      </c>
      <c r="K213" s="115">
        <f t="shared" si="24"/>
        <v>185.24849397590361</v>
      </c>
    </row>
    <row r="214" spans="1:11" s="28" customFormat="1" x14ac:dyDescent="0.25">
      <c r="A214" s="97"/>
      <c r="B214" s="97"/>
      <c r="C214" s="97"/>
      <c r="D214" s="97">
        <v>3431</v>
      </c>
      <c r="E214" s="100"/>
      <c r="F214" s="97" t="s">
        <v>153</v>
      </c>
      <c r="G214" s="99">
        <v>1276.21</v>
      </c>
      <c r="H214" s="99">
        <v>664</v>
      </c>
      <c r="I214" s="99">
        <v>1229.57</v>
      </c>
      <c r="J214" s="91">
        <f t="shared" si="23"/>
        <v>96.345429043809389</v>
      </c>
      <c r="K214" s="115">
        <f t="shared" si="24"/>
        <v>185.1762048192771</v>
      </c>
    </row>
    <row r="215" spans="1:11" s="27" customFormat="1" x14ac:dyDescent="0.25">
      <c r="A215" s="92"/>
      <c r="B215" s="92"/>
      <c r="C215" s="92"/>
      <c r="D215" s="92"/>
      <c r="E215" s="92" t="s">
        <v>81</v>
      </c>
      <c r="F215" s="92" t="s">
        <v>83</v>
      </c>
      <c r="G215" s="94">
        <v>127.87</v>
      </c>
      <c r="H215" s="95">
        <v>0</v>
      </c>
      <c r="I215" s="95">
        <v>552.6</v>
      </c>
      <c r="J215" s="91">
        <f t="shared" si="23"/>
        <v>432.15766012356295</v>
      </c>
      <c r="K215" s="115">
        <f t="shared" si="24"/>
        <v>0</v>
      </c>
    </row>
    <row r="216" spans="1:11" s="27" customFormat="1" x14ac:dyDescent="0.25">
      <c r="A216" s="92"/>
      <c r="B216" s="92"/>
      <c r="C216" s="92"/>
      <c r="D216" s="92"/>
      <c r="E216" s="92" t="s">
        <v>77</v>
      </c>
      <c r="F216" s="92" t="s">
        <v>46</v>
      </c>
      <c r="G216" s="94">
        <v>8.3000000000000007</v>
      </c>
      <c r="H216" s="95">
        <v>0</v>
      </c>
      <c r="I216" s="95">
        <v>0</v>
      </c>
      <c r="J216" s="91">
        <f t="shared" si="23"/>
        <v>0</v>
      </c>
      <c r="K216" s="115">
        <f t="shared" si="24"/>
        <v>0</v>
      </c>
    </row>
    <row r="217" spans="1:11" x14ac:dyDescent="0.25">
      <c r="A217" s="103"/>
      <c r="B217" s="97"/>
      <c r="C217" s="97"/>
      <c r="D217" s="97"/>
      <c r="E217" s="92" t="s">
        <v>79</v>
      </c>
      <c r="F217" s="92" t="s">
        <v>49</v>
      </c>
      <c r="G217" s="94">
        <v>1140.05</v>
      </c>
      <c r="H217" s="104">
        <v>654</v>
      </c>
      <c r="I217" s="104">
        <v>676.97</v>
      </c>
      <c r="J217" s="91">
        <f t="shared" si="23"/>
        <v>59.38072891539845</v>
      </c>
      <c r="K217" s="115">
        <f t="shared" si="24"/>
        <v>103.51223241590215</v>
      </c>
    </row>
    <row r="218" spans="1:11" s="28" customFormat="1" x14ac:dyDescent="0.25">
      <c r="A218" s="97"/>
      <c r="B218" s="97"/>
      <c r="C218" s="97"/>
      <c r="D218" s="97">
        <v>3433</v>
      </c>
      <c r="E218" s="97"/>
      <c r="F218" s="97" t="s">
        <v>154</v>
      </c>
      <c r="G218" s="99">
        <v>169.35</v>
      </c>
      <c r="H218" s="91">
        <v>10</v>
      </c>
      <c r="I218" s="91">
        <v>0.48</v>
      </c>
      <c r="J218" s="91">
        <f t="shared" si="23"/>
        <v>0.283436669619132</v>
      </c>
      <c r="K218" s="115">
        <f t="shared" si="24"/>
        <v>4.8</v>
      </c>
    </row>
    <row r="219" spans="1:11" s="28" customFormat="1" x14ac:dyDescent="0.25">
      <c r="A219" s="97"/>
      <c r="B219" s="97"/>
      <c r="C219" s="97"/>
      <c r="D219" s="97"/>
      <c r="E219" s="97" t="s">
        <v>77</v>
      </c>
      <c r="F219" s="97" t="s">
        <v>46</v>
      </c>
      <c r="G219" s="99">
        <v>27.28</v>
      </c>
      <c r="H219" s="91">
        <v>0</v>
      </c>
      <c r="I219" s="91">
        <v>0.48</v>
      </c>
      <c r="J219" s="91">
        <f t="shared" si="23"/>
        <v>1.7595307917888561</v>
      </c>
      <c r="K219" s="115">
        <f t="shared" si="24"/>
        <v>0</v>
      </c>
    </row>
    <row r="220" spans="1:11" s="28" customFormat="1" x14ac:dyDescent="0.25">
      <c r="A220" s="97"/>
      <c r="B220" s="97"/>
      <c r="C220" s="97"/>
      <c r="D220" s="97"/>
      <c r="E220" s="97" t="s">
        <v>76</v>
      </c>
      <c r="F220" s="97" t="s">
        <v>50</v>
      </c>
      <c r="G220" s="99">
        <v>142.07</v>
      </c>
      <c r="H220" s="91">
        <v>0</v>
      </c>
      <c r="I220" s="91">
        <v>0</v>
      </c>
      <c r="J220" s="91">
        <f t="shared" si="23"/>
        <v>0</v>
      </c>
      <c r="K220" s="115">
        <f t="shared" si="24"/>
        <v>0</v>
      </c>
    </row>
    <row r="221" spans="1:11" x14ac:dyDescent="0.25">
      <c r="A221" s="103"/>
      <c r="B221" s="97"/>
      <c r="C221" s="97"/>
      <c r="D221" s="97"/>
      <c r="E221" s="92" t="s">
        <v>79</v>
      </c>
      <c r="F221" s="92" t="s">
        <v>49</v>
      </c>
      <c r="G221" s="94">
        <v>0</v>
      </c>
      <c r="H221" s="104">
        <v>10</v>
      </c>
      <c r="I221" s="104">
        <v>0</v>
      </c>
      <c r="J221" s="91">
        <f t="shared" si="23"/>
        <v>0</v>
      </c>
      <c r="K221" s="115">
        <f t="shared" si="24"/>
        <v>0</v>
      </c>
    </row>
    <row r="222" spans="1:11" s="28" customFormat="1" ht="22.5" x14ac:dyDescent="0.25">
      <c r="A222" s="97"/>
      <c r="B222" s="97">
        <v>37</v>
      </c>
      <c r="C222" s="97"/>
      <c r="D222" s="97"/>
      <c r="E222" s="100"/>
      <c r="F222" s="105" t="s">
        <v>82</v>
      </c>
      <c r="G222" s="106">
        <v>15218.71</v>
      </c>
      <c r="H222" s="91">
        <v>19910</v>
      </c>
      <c r="I222" s="91">
        <v>14341.52</v>
      </c>
      <c r="J222" s="91">
        <f t="shared" si="23"/>
        <v>94.236108053836375</v>
      </c>
      <c r="K222" s="115">
        <f t="shared" si="24"/>
        <v>72.031742842792568</v>
      </c>
    </row>
    <row r="223" spans="1:11" s="28" customFormat="1" x14ac:dyDescent="0.25">
      <c r="A223" s="97"/>
      <c r="B223" s="97"/>
      <c r="C223" s="97">
        <v>372</v>
      </c>
      <c r="D223" s="97"/>
      <c r="E223" s="100"/>
      <c r="F223" s="105" t="s">
        <v>155</v>
      </c>
      <c r="G223" s="106">
        <v>0</v>
      </c>
      <c r="H223" s="91">
        <v>19910</v>
      </c>
      <c r="I223" s="91">
        <v>1124.26</v>
      </c>
      <c r="J223" s="91">
        <f t="shared" si="23"/>
        <v>0</v>
      </c>
      <c r="K223" s="115">
        <f t="shared" si="24"/>
        <v>5.6467101958814663</v>
      </c>
    </row>
    <row r="224" spans="1:11" s="28" customFormat="1" x14ac:dyDescent="0.25">
      <c r="A224" s="97"/>
      <c r="B224" s="97"/>
      <c r="C224" s="97"/>
      <c r="D224" s="97">
        <v>3721</v>
      </c>
      <c r="E224" s="100" t="s">
        <v>76</v>
      </c>
      <c r="F224" s="105" t="s">
        <v>50</v>
      </c>
      <c r="G224" s="106">
        <v>260.29000000000002</v>
      </c>
      <c r="H224" s="91"/>
      <c r="I224" s="91">
        <v>287.76</v>
      </c>
      <c r="J224" s="91">
        <f t="shared" si="23"/>
        <v>110.55361327749816</v>
      </c>
      <c r="K224" s="115">
        <f t="shared" si="24"/>
        <v>0</v>
      </c>
    </row>
    <row r="225" spans="1:11" s="28" customFormat="1" x14ac:dyDescent="0.25">
      <c r="A225" s="97"/>
      <c r="B225" s="97"/>
      <c r="C225" s="97"/>
      <c r="D225" s="97">
        <v>3721</v>
      </c>
      <c r="E225" s="100" t="s">
        <v>81</v>
      </c>
      <c r="F225" s="105" t="s">
        <v>239</v>
      </c>
      <c r="G225" s="106">
        <v>0</v>
      </c>
      <c r="H225" s="91">
        <v>0</v>
      </c>
      <c r="I225" s="91">
        <v>836.5</v>
      </c>
      <c r="J225" s="91">
        <f t="shared" si="23"/>
        <v>0</v>
      </c>
      <c r="K225" s="115">
        <f t="shared" si="24"/>
        <v>0</v>
      </c>
    </row>
    <row r="226" spans="1:11" s="28" customFormat="1" x14ac:dyDescent="0.25">
      <c r="A226" s="97"/>
      <c r="B226" s="97"/>
      <c r="C226" s="97"/>
      <c r="D226" s="97">
        <v>3722</v>
      </c>
      <c r="E226" s="100" t="s">
        <v>76</v>
      </c>
      <c r="F226" s="105" t="s">
        <v>156</v>
      </c>
      <c r="G226" s="106">
        <v>14958.42</v>
      </c>
      <c r="H226" s="91">
        <v>19910</v>
      </c>
      <c r="I226" s="91">
        <v>13217.26</v>
      </c>
      <c r="J226" s="91">
        <f t="shared" si="23"/>
        <v>88.360000588297424</v>
      </c>
      <c r="K226" s="115">
        <f t="shared" si="24"/>
        <v>66.3850326469111</v>
      </c>
    </row>
    <row r="227" spans="1:11" s="28" customFormat="1" x14ac:dyDescent="0.25">
      <c r="A227" s="97"/>
      <c r="B227" s="97"/>
      <c r="C227" s="97"/>
      <c r="D227" s="97"/>
      <c r="E227" s="100" t="s">
        <v>81</v>
      </c>
      <c r="F227" s="105" t="s">
        <v>285</v>
      </c>
      <c r="G227" s="106">
        <v>0</v>
      </c>
      <c r="H227" s="91"/>
      <c r="I227" s="91"/>
      <c r="J227" s="91">
        <f t="shared" si="23"/>
        <v>0</v>
      </c>
      <c r="K227" s="115">
        <f t="shared" si="24"/>
        <v>0</v>
      </c>
    </row>
    <row r="228" spans="1:11" s="27" customFormat="1" x14ac:dyDescent="0.25">
      <c r="A228" s="92"/>
      <c r="B228" s="100"/>
      <c r="C228" s="97"/>
      <c r="D228" s="100"/>
      <c r="E228" s="92" t="s">
        <v>76</v>
      </c>
      <c r="F228" s="108" t="s">
        <v>50</v>
      </c>
      <c r="G228" s="109">
        <v>14958.42</v>
      </c>
      <c r="H228" s="104">
        <v>19910</v>
      </c>
      <c r="I228" s="104">
        <v>13217.26</v>
      </c>
      <c r="J228" s="91">
        <f t="shared" si="23"/>
        <v>88.360000588297424</v>
      </c>
      <c r="K228" s="115">
        <f t="shared" si="24"/>
        <v>66.3850326469111</v>
      </c>
    </row>
    <row r="229" spans="1:11" s="28" customFormat="1" x14ac:dyDescent="0.25">
      <c r="A229" s="97"/>
      <c r="B229" s="97">
        <v>38</v>
      </c>
      <c r="C229" s="97"/>
      <c r="D229" s="97"/>
      <c r="E229" s="97"/>
      <c r="F229" s="105" t="s">
        <v>191</v>
      </c>
      <c r="G229" s="106">
        <v>0</v>
      </c>
      <c r="H229" s="91">
        <v>0</v>
      </c>
      <c r="I229" s="91"/>
      <c r="J229" s="91">
        <f t="shared" si="23"/>
        <v>0</v>
      </c>
      <c r="K229" s="115">
        <f t="shared" si="24"/>
        <v>0</v>
      </c>
    </row>
    <row r="230" spans="1:11" s="28" customFormat="1" x14ac:dyDescent="0.25">
      <c r="A230" s="97"/>
      <c r="B230" s="97"/>
      <c r="C230" s="97">
        <v>381</v>
      </c>
      <c r="D230" s="97"/>
      <c r="E230" s="97"/>
      <c r="F230" s="105" t="s">
        <v>111</v>
      </c>
      <c r="G230" s="106">
        <v>0</v>
      </c>
      <c r="H230" s="91">
        <v>0</v>
      </c>
      <c r="I230" s="91">
        <v>665.69</v>
      </c>
      <c r="J230" s="91">
        <f t="shared" si="23"/>
        <v>0</v>
      </c>
      <c r="K230" s="115">
        <f t="shared" si="24"/>
        <v>0</v>
      </c>
    </row>
    <row r="231" spans="1:11" s="28" customFormat="1" x14ac:dyDescent="0.25">
      <c r="A231" s="97"/>
      <c r="B231" s="97"/>
      <c r="C231" s="97"/>
      <c r="D231" s="97">
        <v>3812</v>
      </c>
      <c r="E231" s="97"/>
      <c r="F231" s="105" t="s">
        <v>192</v>
      </c>
      <c r="G231" s="106">
        <v>0</v>
      </c>
      <c r="H231" s="91">
        <v>0</v>
      </c>
      <c r="I231" s="91">
        <v>665.69</v>
      </c>
      <c r="J231" s="91">
        <f t="shared" si="23"/>
        <v>0</v>
      </c>
      <c r="K231" s="115">
        <f t="shared" si="24"/>
        <v>0</v>
      </c>
    </row>
    <row r="232" spans="1:11" s="28" customFormat="1" x14ac:dyDescent="0.25">
      <c r="A232" s="97"/>
      <c r="B232" s="97"/>
      <c r="C232" s="97"/>
      <c r="D232" s="97"/>
      <c r="E232" s="97" t="s">
        <v>77</v>
      </c>
      <c r="F232" s="105" t="s">
        <v>46</v>
      </c>
      <c r="G232" s="106">
        <v>0</v>
      </c>
      <c r="H232" s="91">
        <v>0</v>
      </c>
      <c r="I232" s="91">
        <v>0.54</v>
      </c>
      <c r="J232" s="91">
        <f t="shared" si="23"/>
        <v>0</v>
      </c>
      <c r="K232" s="115">
        <f t="shared" si="24"/>
        <v>0</v>
      </c>
    </row>
    <row r="233" spans="1:11" s="27" customFormat="1" x14ac:dyDescent="0.25">
      <c r="A233" s="92"/>
      <c r="B233" s="100"/>
      <c r="C233" s="97"/>
      <c r="D233" s="100"/>
      <c r="E233" s="107" t="s">
        <v>76</v>
      </c>
      <c r="F233" s="108" t="s">
        <v>50</v>
      </c>
      <c r="G233" s="109">
        <v>0</v>
      </c>
      <c r="H233" s="104">
        <v>0</v>
      </c>
      <c r="I233" s="104">
        <v>665.15</v>
      </c>
      <c r="J233" s="91">
        <f t="shared" si="23"/>
        <v>0</v>
      </c>
      <c r="K233" s="115">
        <f t="shared" si="24"/>
        <v>0</v>
      </c>
    </row>
    <row r="234" spans="1:11" x14ac:dyDescent="0.25">
      <c r="A234" s="118">
        <v>4</v>
      </c>
      <c r="B234" s="118"/>
      <c r="C234" s="97"/>
      <c r="D234" s="118"/>
      <c r="E234" s="118"/>
      <c r="F234" s="119" t="s">
        <v>20</v>
      </c>
      <c r="G234" s="90">
        <v>5807.53</v>
      </c>
      <c r="H234" s="90">
        <f t="shared" ref="H234" si="26">H235</f>
        <v>16850</v>
      </c>
      <c r="I234" s="90">
        <v>12672.04</v>
      </c>
      <c r="J234" s="91">
        <f t="shared" si="23"/>
        <v>218.20016426949152</v>
      </c>
      <c r="K234" s="115">
        <f t="shared" si="24"/>
        <v>75.204985163204753</v>
      </c>
    </row>
    <row r="235" spans="1:11" s="28" customFormat="1" ht="25.5" customHeight="1" x14ac:dyDescent="0.25">
      <c r="A235" s="89"/>
      <c r="B235" s="89">
        <v>42</v>
      </c>
      <c r="C235" s="100"/>
      <c r="D235" s="89"/>
      <c r="E235" s="89"/>
      <c r="F235" s="119" t="s">
        <v>42</v>
      </c>
      <c r="G235" s="90">
        <v>5807.53</v>
      </c>
      <c r="H235" s="90">
        <f t="shared" ref="H235" si="27">H237+H252</f>
        <v>16850</v>
      </c>
      <c r="I235" s="90">
        <v>12672.04</v>
      </c>
      <c r="J235" s="91">
        <f t="shared" si="23"/>
        <v>218.20016426949152</v>
      </c>
      <c r="K235" s="115">
        <f t="shared" si="24"/>
        <v>75.204985163204753</v>
      </c>
    </row>
    <row r="236" spans="1:11" s="28" customFormat="1" ht="25.5" customHeight="1" x14ac:dyDescent="0.25">
      <c r="A236" s="89"/>
      <c r="B236" s="89"/>
      <c r="C236" s="100"/>
      <c r="D236" s="89">
        <v>4212</v>
      </c>
      <c r="E236" s="89" t="s">
        <v>81</v>
      </c>
      <c r="F236" s="119" t="s">
        <v>239</v>
      </c>
      <c r="G236" s="90"/>
      <c r="H236" s="90">
        <v>0</v>
      </c>
      <c r="I236" s="90">
        <v>4125</v>
      </c>
      <c r="J236" s="91">
        <f t="shared" si="23"/>
        <v>0</v>
      </c>
      <c r="K236" s="115">
        <f t="shared" si="24"/>
        <v>0</v>
      </c>
    </row>
    <row r="237" spans="1:11" s="28" customFormat="1" ht="14.45" customHeight="1" x14ac:dyDescent="0.25">
      <c r="A237" s="89"/>
      <c r="B237" s="89"/>
      <c r="C237" s="100">
        <v>422</v>
      </c>
      <c r="D237" s="89"/>
      <c r="E237" s="89"/>
      <c r="F237" s="119" t="s">
        <v>157</v>
      </c>
      <c r="G237" s="90">
        <v>4458.17</v>
      </c>
      <c r="H237" s="90">
        <f t="shared" ref="H237" si="28">H238+H247</f>
        <v>12600</v>
      </c>
      <c r="I237" s="90">
        <v>7747.42</v>
      </c>
      <c r="J237" s="91">
        <f t="shared" si="23"/>
        <v>173.78027307168637</v>
      </c>
      <c r="K237" s="115">
        <f t="shared" si="24"/>
        <v>61.487460317460318</v>
      </c>
    </row>
    <row r="238" spans="1:11" s="28" customFormat="1" ht="14.45" customHeight="1" x14ac:dyDescent="0.25">
      <c r="A238" s="89"/>
      <c r="B238" s="89"/>
      <c r="C238" s="100"/>
      <c r="D238" s="89">
        <v>4221</v>
      </c>
      <c r="E238" s="89"/>
      <c r="F238" s="119" t="s">
        <v>158</v>
      </c>
      <c r="G238" s="90">
        <v>1264.8599999999999</v>
      </c>
      <c r="H238" s="90">
        <f t="shared" ref="H238" si="29">SUM(H239:H243)</f>
        <v>5300</v>
      </c>
      <c r="I238" s="90">
        <v>5921.32</v>
      </c>
      <c r="J238" s="91">
        <f t="shared" si="23"/>
        <v>468.14034754834529</v>
      </c>
      <c r="K238" s="115">
        <f t="shared" si="24"/>
        <v>111.72301886792452</v>
      </c>
    </row>
    <row r="239" spans="1:11" s="27" customFormat="1" ht="14.45" customHeight="1" x14ac:dyDescent="0.25">
      <c r="A239" s="110"/>
      <c r="B239" s="110"/>
      <c r="C239" s="92"/>
      <c r="D239" s="110"/>
      <c r="E239" s="110" t="s">
        <v>81</v>
      </c>
      <c r="F239" s="120" t="s">
        <v>83</v>
      </c>
      <c r="G239" s="111">
        <v>0</v>
      </c>
      <c r="H239" s="95">
        <v>0</v>
      </c>
      <c r="I239" s="95">
        <v>2647.82</v>
      </c>
      <c r="J239" s="91">
        <f t="shared" si="23"/>
        <v>0</v>
      </c>
      <c r="K239" s="115">
        <f t="shared" si="24"/>
        <v>0</v>
      </c>
    </row>
    <row r="240" spans="1:11" s="27" customFormat="1" ht="14.45" customHeight="1" x14ac:dyDescent="0.25">
      <c r="A240" s="110"/>
      <c r="B240" s="110"/>
      <c r="C240" s="92"/>
      <c r="D240" s="110"/>
      <c r="E240" s="110" t="s">
        <v>79</v>
      </c>
      <c r="F240" s="120" t="s">
        <v>49</v>
      </c>
      <c r="G240" s="111">
        <v>0</v>
      </c>
      <c r="H240" s="95">
        <v>0</v>
      </c>
      <c r="I240" s="95">
        <v>0</v>
      </c>
      <c r="J240" s="91">
        <f t="shared" si="23"/>
        <v>0</v>
      </c>
      <c r="K240" s="115">
        <f t="shared" si="24"/>
        <v>0</v>
      </c>
    </row>
    <row r="241" spans="1:11" s="27" customFormat="1" ht="14.45" customHeight="1" x14ac:dyDescent="0.25">
      <c r="A241" s="110"/>
      <c r="B241" s="110"/>
      <c r="C241" s="92"/>
      <c r="D241" s="110"/>
      <c r="E241" s="110" t="s">
        <v>124</v>
      </c>
      <c r="F241" s="120" t="s">
        <v>252</v>
      </c>
      <c r="G241" s="111">
        <v>0</v>
      </c>
      <c r="H241" s="95">
        <v>5300</v>
      </c>
      <c r="I241" s="95">
        <v>0</v>
      </c>
      <c r="J241" s="91">
        <f t="shared" si="23"/>
        <v>0</v>
      </c>
      <c r="K241" s="115">
        <f t="shared" si="24"/>
        <v>0</v>
      </c>
    </row>
    <row r="242" spans="1:11" s="27" customFormat="1" ht="15.75" customHeight="1" x14ac:dyDescent="0.25">
      <c r="A242" s="110"/>
      <c r="B242" s="110"/>
      <c r="C242" s="92"/>
      <c r="D242" s="110"/>
      <c r="E242" s="121" t="s">
        <v>112</v>
      </c>
      <c r="F242" s="120" t="s">
        <v>159</v>
      </c>
      <c r="G242" s="111">
        <v>1207.78</v>
      </c>
      <c r="H242" s="95">
        <v>0</v>
      </c>
      <c r="I242" s="95">
        <v>3273.5</v>
      </c>
      <c r="J242" s="91">
        <f t="shared" si="23"/>
        <v>271.03445991819706</v>
      </c>
      <c r="K242" s="115">
        <f t="shared" si="24"/>
        <v>0</v>
      </c>
    </row>
    <row r="243" spans="1:11" s="27" customFormat="1" ht="15" customHeight="1" x14ac:dyDescent="0.25">
      <c r="A243" s="110"/>
      <c r="B243" s="110"/>
      <c r="C243" s="118"/>
      <c r="D243" s="110"/>
      <c r="E243" s="110" t="s">
        <v>78</v>
      </c>
      <c r="F243" s="120" t="s">
        <v>34</v>
      </c>
      <c r="G243" s="111">
        <v>0</v>
      </c>
      <c r="H243" s="95">
        <v>0</v>
      </c>
      <c r="I243" s="95">
        <v>0</v>
      </c>
      <c r="J243" s="91">
        <f t="shared" si="23"/>
        <v>0</v>
      </c>
      <c r="K243" s="115">
        <f t="shared" si="24"/>
        <v>0</v>
      </c>
    </row>
    <row r="244" spans="1:11" s="27" customFormat="1" ht="15" customHeight="1" x14ac:dyDescent="0.25">
      <c r="A244" s="110"/>
      <c r="B244" s="110"/>
      <c r="C244" s="118"/>
      <c r="D244" s="110">
        <v>4223</v>
      </c>
      <c r="E244" s="110"/>
      <c r="F244" s="120"/>
      <c r="G244" s="111">
        <v>0</v>
      </c>
      <c r="H244" s="95">
        <v>0</v>
      </c>
      <c r="I244" s="95">
        <v>1826.1</v>
      </c>
      <c r="J244" s="91">
        <f t="shared" si="23"/>
        <v>0</v>
      </c>
      <c r="K244" s="115">
        <f t="shared" si="24"/>
        <v>0</v>
      </c>
    </row>
    <row r="245" spans="1:11" s="27" customFormat="1" ht="15" customHeight="1" x14ac:dyDescent="0.25">
      <c r="A245" s="110"/>
      <c r="B245" s="110"/>
      <c r="C245" s="118"/>
      <c r="D245" s="110">
        <v>4226</v>
      </c>
      <c r="E245" s="121" t="s">
        <v>76</v>
      </c>
      <c r="F245" s="120" t="s">
        <v>50</v>
      </c>
      <c r="G245" s="111">
        <v>57.08</v>
      </c>
      <c r="H245" s="95">
        <v>0</v>
      </c>
      <c r="I245" s="95"/>
      <c r="J245" s="91">
        <f t="shared" si="23"/>
        <v>0</v>
      </c>
      <c r="K245" s="115">
        <f t="shared" si="24"/>
        <v>0</v>
      </c>
    </row>
    <row r="246" spans="1:11" s="27" customFormat="1" ht="15" customHeight="1" x14ac:dyDescent="0.25">
      <c r="A246" s="110"/>
      <c r="B246" s="110"/>
      <c r="C246" s="118"/>
      <c r="D246" s="110">
        <v>4223</v>
      </c>
      <c r="E246" s="110" t="s">
        <v>112</v>
      </c>
      <c r="F246" s="120" t="s">
        <v>324</v>
      </c>
      <c r="G246" s="111">
        <v>0</v>
      </c>
      <c r="H246" s="95">
        <v>0</v>
      </c>
      <c r="I246" s="95">
        <v>1826.1</v>
      </c>
      <c r="J246" s="91">
        <f t="shared" si="23"/>
        <v>0</v>
      </c>
      <c r="K246" s="115">
        <f t="shared" si="24"/>
        <v>0</v>
      </c>
    </row>
    <row r="247" spans="1:11" s="28" customFormat="1" x14ac:dyDescent="0.25">
      <c r="A247" s="89"/>
      <c r="B247" s="89"/>
      <c r="C247" s="89"/>
      <c r="D247" s="89">
        <v>4227</v>
      </c>
      <c r="E247" s="89"/>
      <c r="F247" s="119" t="s">
        <v>160</v>
      </c>
      <c r="G247" s="90">
        <v>3193.31</v>
      </c>
      <c r="H247" s="90">
        <f t="shared" ref="H247" si="30">SUM(H248:H251)</f>
        <v>7300</v>
      </c>
      <c r="I247" s="90">
        <v>0</v>
      </c>
      <c r="J247" s="91">
        <f t="shared" si="23"/>
        <v>0</v>
      </c>
      <c r="K247" s="115">
        <f t="shared" si="24"/>
        <v>0</v>
      </c>
    </row>
    <row r="248" spans="1:11" s="27" customFormat="1" x14ac:dyDescent="0.25">
      <c r="A248" s="110"/>
      <c r="B248" s="110"/>
      <c r="C248" s="89"/>
      <c r="D248" s="110"/>
      <c r="E248" s="110" t="s">
        <v>79</v>
      </c>
      <c r="F248" s="120" t="s">
        <v>49</v>
      </c>
      <c r="G248" s="111">
        <v>0</v>
      </c>
      <c r="H248" s="95">
        <v>0</v>
      </c>
      <c r="I248" s="95">
        <v>0</v>
      </c>
      <c r="J248" s="91">
        <f t="shared" si="23"/>
        <v>0</v>
      </c>
      <c r="K248" s="115">
        <f t="shared" si="24"/>
        <v>0</v>
      </c>
    </row>
    <row r="249" spans="1:11" s="27" customFormat="1" ht="15" customHeight="1" x14ac:dyDescent="0.25">
      <c r="A249" s="110"/>
      <c r="B249" s="110"/>
      <c r="C249" s="89"/>
      <c r="D249" s="110"/>
      <c r="E249" s="159" t="s">
        <v>112</v>
      </c>
      <c r="F249" s="120" t="s">
        <v>113</v>
      </c>
      <c r="G249" s="111">
        <v>0</v>
      </c>
      <c r="H249" s="95">
        <v>0</v>
      </c>
      <c r="I249" s="95">
        <v>0</v>
      </c>
      <c r="J249" s="91">
        <f t="shared" si="23"/>
        <v>0</v>
      </c>
      <c r="K249" s="115">
        <f t="shared" si="24"/>
        <v>0</v>
      </c>
    </row>
    <row r="250" spans="1:11" s="27" customFormat="1" ht="15" customHeight="1" x14ac:dyDescent="0.25">
      <c r="A250" s="110"/>
      <c r="B250" s="110"/>
      <c r="C250" s="89"/>
      <c r="D250" s="110"/>
      <c r="E250" s="159" t="s">
        <v>75</v>
      </c>
      <c r="F250" s="120" t="s">
        <v>244</v>
      </c>
      <c r="G250" s="111">
        <v>3193.31</v>
      </c>
      <c r="H250" s="95">
        <v>6640</v>
      </c>
      <c r="I250" s="95">
        <v>0</v>
      </c>
      <c r="J250" s="91">
        <f t="shared" si="23"/>
        <v>0</v>
      </c>
      <c r="K250" s="115">
        <f t="shared" si="24"/>
        <v>0</v>
      </c>
    </row>
    <row r="251" spans="1:11" s="27" customFormat="1" ht="15" customHeight="1" x14ac:dyDescent="0.25">
      <c r="A251" s="110"/>
      <c r="B251" s="110"/>
      <c r="C251" s="89"/>
      <c r="D251" s="110"/>
      <c r="E251" s="158" t="s">
        <v>77</v>
      </c>
      <c r="F251" s="120" t="s">
        <v>46</v>
      </c>
      <c r="G251" s="111">
        <v>0</v>
      </c>
      <c r="H251" s="95">
        <v>660</v>
      </c>
      <c r="I251" s="95">
        <v>0</v>
      </c>
      <c r="J251" s="91">
        <f t="shared" si="23"/>
        <v>0</v>
      </c>
      <c r="K251" s="115">
        <f t="shared" si="24"/>
        <v>0</v>
      </c>
    </row>
    <row r="252" spans="1:11" s="28" customFormat="1" x14ac:dyDescent="0.25">
      <c r="A252" s="89"/>
      <c r="B252" s="89"/>
      <c r="C252" s="89">
        <v>424</v>
      </c>
      <c r="D252" s="89"/>
      <c r="E252" s="89"/>
      <c r="F252" s="119" t="s">
        <v>161</v>
      </c>
      <c r="G252" s="90">
        <v>1349.36</v>
      </c>
      <c r="H252" s="90">
        <f t="shared" ref="H252:I252" si="31">H253</f>
        <v>4250</v>
      </c>
      <c r="I252" s="90">
        <f t="shared" si="31"/>
        <v>799.61999999999989</v>
      </c>
      <c r="J252" s="91">
        <f t="shared" si="23"/>
        <v>59.259204363550126</v>
      </c>
      <c r="K252" s="115">
        <f t="shared" si="24"/>
        <v>18.814588235294117</v>
      </c>
    </row>
    <row r="253" spans="1:11" s="28" customFormat="1" x14ac:dyDescent="0.25">
      <c r="A253" s="89"/>
      <c r="B253" s="89"/>
      <c r="C253" s="89"/>
      <c r="D253" s="89">
        <v>4241</v>
      </c>
      <c r="E253" s="89"/>
      <c r="F253" s="119" t="s">
        <v>161</v>
      </c>
      <c r="G253" s="90">
        <v>1349.36</v>
      </c>
      <c r="H253" s="90">
        <f t="shared" ref="H253:I253" si="32">SUM(H254:H257)</f>
        <v>4250</v>
      </c>
      <c r="I253" s="90">
        <f t="shared" si="32"/>
        <v>799.61999999999989</v>
      </c>
      <c r="J253" s="91">
        <f t="shared" si="23"/>
        <v>59.259204363550126</v>
      </c>
      <c r="K253" s="115">
        <f t="shared" si="24"/>
        <v>18.814588235294117</v>
      </c>
    </row>
    <row r="254" spans="1:11" s="27" customFormat="1" ht="15" customHeight="1" x14ac:dyDescent="0.25">
      <c r="A254" s="110"/>
      <c r="B254" s="110"/>
      <c r="C254" s="110"/>
      <c r="D254" s="110"/>
      <c r="E254" s="158" t="s">
        <v>112</v>
      </c>
      <c r="F254" s="120" t="s">
        <v>113</v>
      </c>
      <c r="G254" s="111">
        <v>0</v>
      </c>
      <c r="H254" s="95">
        <v>0</v>
      </c>
      <c r="I254" s="95">
        <v>0</v>
      </c>
      <c r="J254" s="91">
        <f t="shared" si="23"/>
        <v>0</v>
      </c>
      <c r="K254" s="115">
        <f t="shared" si="24"/>
        <v>0</v>
      </c>
    </row>
    <row r="255" spans="1:11" s="27" customFormat="1" ht="15" customHeight="1" x14ac:dyDescent="0.25">
      <c r="A255" s="110"/>
      <c r="B255" s="110"/>
      <c r="C255" s="89"/>
      <c r="D255" s="110"/>
      <c r="E255" s="158" t="s">
        <v>250</v>
      </c>
      <c r="F255" s="120" t="s">
        <v>46</v>
      </c>
      <c r="G255" s="111">
        <v>99.54</v>
      </c>
      <c r="H255" s="95">
        <v>270</v>
      </c>
      <c r="I255" s="95">
        <v>131.56</v>
      </c>
      <c r="J255" s="91">
        <f t="shared" si="23"/>
        <v>132.16797267430178</v>
      </c>
      <c r="K255" s="115">
        <f t="shared" si="24"/>
        <v>48.725925925925928</v>
      </c>
    </row>
    <row r="256" spans="1:11" s="27" customFormat="1" ht="15" customHeight="1" x14ac:dyDescent="0.25">
      <c r="A256" s="110"/>
      <c r="B256" s="110"/>
      <c r="C256" s="89"/>
      <c r="D256" s="110"/>
      <c r="E256" s="158" t="s">
        <v>76</v>
      </c>
      <c r="F256" s="120" t="s">
        <v>50</v>
      </c>
      <c r="G256" s="111">
        <v>1249.82</v>
      </c>
      <c r="H256" s="95">
        <v>3980</v>
      </c>
      <c r="I256" s="95">
        <v>668.06</v>
      </c>
      <c r="J256" s="91">
        <f t="shared" si="23"/>
        <v>53.452497159590983</v>
      </c>
      <c r="K256" s="115">
        <f t="shared" si="24"/>
        <v>16.78542713567839</v>
      </c>
    </row>
    <row r="257" spans="1:11" s="27" customFormat="1" ht="13.5" customHeight="1" x14ac:dyDescent="0.25">
      <c r="A257" s="110"/>
      <c r="B257" s="110"/>
      <c r="C257" s="89"/>
      <c r="D257" s="110"/>
      <c r="E257" s="158" t="s">
        <v>124</v>
      </c>
      <c r="F257" s="120" t="s">
        <v>193</v>
      </c>
      <c r="G257" s="111">
        <v>0</v>
      </c>
      <c r="H257" s="95">
        <v>0</v>
      </c>
      <c r="I257" s="95">
        <v>0</v>
      </c>
      <c r="J257" s="91">
        <f t="shared" si="23"/>
        <v>0</v>
      </c>
      <c r="K257" s="115">
        <f t="shared" si="24"/>
        <v>0</v>
      </c>
    </row>
    <row r="258" spans="1:11" s="29" customFormat="1" x14ac:dyDescent="0.25">
      <c r="A258" s="112"/>
      <c r="B258" s="112"/>
      <c r="C258" s="112"/>
      <c r="D258" s="112"/>
      <c r="E258" s="100"/>
      <c r="F258" s="100" t="s">
        <v>23</v>
      </c>
      <c r="G258" s="101">
        <v>1170965.45</v>
      </c>
      <c r="H258" s="101">
        <v>1296766</v>
      </c>
      <c r="I258" s="101">
        <v>1370881.92</v>
      </c>
      <c r="J258" s="91">
        <f t="shared" si="23"/>
        <v>117.07278980776077</v>
      </c>
      <c r="K258" s="115">
        <f t="shared" si="24"/>
        <v>105.71544287866892</v>
      </c>
    </row>
    <row r="259" spans="1:11" x14ac:dyDescent="0.25">
      <c r="C259" s="57"/>
    </row>
    <row r="260" spans="1:11" x14ac:dyDescent="0.25">
      <c r="A260" s="252" t="s">
        <v>216</v>
      </c>
      <c r="B260" s="252"/>
      <c r="C260" s="252"/>
      <c r="D260" s="252"/>
      <c r="E260" s="252"/>
      <c r="F260" s="252"/>
      <c r="G260" s="252"/>
      <c r="H260" s="252"/>
      <c r="I260" s="252"/>
      <c r="J260" s="252"/>
      <c r="K260" s="252"/>
    </row>
    <row r="262" spans="1:11" ht="25.15" customHeight="1" x14ac:dyDescent="0.25">
      <c r="A262" s="241" t="s">
        <v>217</v>
      </c>
      <c r="B262" s="242"/>
      <c r="C262" s="243" t="s">
        <v>44</v>
      </c>
      <c r="D262" s="243"/>
      <c r="E262" s="243"/>
      <c r="F262" s="243"/>
      <c r="G262" s="179" t="s">
        <v>323</v>
      </c>
      <c r="H262" s="180" t="s">
        <v>38</v>
      </c>
      <c r="I262" s="180" t="s">
        <v>308</v>
      </c>
      <c r="J262" s="181" t="s">
        <v>219</v>
      </c>
      <c r="K262" s="178" t="s">
        <v>218</v>
      </c>
    </row>
    <row r="263" spans="1:11" s="177" customFormat="1" ht="9.6" customHeight="1" x14ac:dyDescent="0.25">
      <c r="A263" s="245"/>
      <c r="B263" s="243"/>
      <c r="C263" s="245"/>
      <c r="D263" s="243"/>
      <c r="E263" s="243"/>
      <c r="F263" s="243"/>
      <c r="G263" s="182">
        <v>1</v>
      </c>
      <c r="H263" s="182">
        <v>2</v>
      </c>
      <c r="I263" s="182">
        <v>3</v>
      </c>
      <c r="J263" s="182">
        <v>4</v>
      </c>
      <c r="K263" s="182">
        <v>5</v>
      </c>
    </row>
    <row r="264" spans="1:11" s="28" customFormat="1" x14ac:dyDescent="0.25">
      <c r="A264" s="244" t="s">
        <v>81</v>
      </c>
      <c r="B264" s="244"/>
      <c r="C264" s="244" t="s">
        <v>224</v>
      </c>
      <c r="D264" s="244"/>
      <c r="E264" s="244"/>
      <c r="F264" s="244"/>
      <c r="G264" s="183"/>
      <c r="H264" s="184"/>
      <c r="I264" s="184"/>
      <c r="J264" s="184"/>
      <c r="K264" s="183"/>
    </row>
    <row r="265" spans="1:11" x14ac:dyDescent="0.25">
      <c r="A265" s="239"/>
      <c r="B265" s="240"/>
      <c r="C265" s="239" t="s">
        <v>222</v>
      </c>
      <c r="D265" s="246"/>
      <c r="E265" s="246"/>
      <c r="F265" s="240"/>
      <c r="G265" s="185">
        <v>32246.63</v>
      </c>
      <c r="H265" s="185">
        <v>35722.339999999997</v>
      </c>
      <c r="I265" s="185">
        <v>80548.52</v>
      </c>
      <c r="J265" s="185">
        <f>I265/G265*100</f>
        <v>249.78895469076923</v>
      </c>
      <c r="K265" s="185">
        <f>I265/H265*100</f>
        <v>225.48500462175775</v>
      </c>
    </row>
    <row r="266" spans="1:11" x14ac:dyDescent="0.25">
      <c r="A266" s="239"/>
      <c r="B266" s="240"/>
      <c r="C266" s="239" t="s">
        <v>223</v>
      </c>
      <c r="D266" s="246"/>
      <c r="E266" s="246"/>
      <c r="F266" s="240"/>
      <c r="G266" s="185">
        <v>32246.63</v>
      </c>
      <c r="H266" s="185">
        <v>35722.339999999997</v>
      </c>
      <c r="I266" s="185">
        <v>80548.52</v>
      </c>
      <c r="J266" s="185">
        <f t="shared" ref="J266:J292" si="33">I266/G266*100</f>
        <v>249.78895469076923</v>
      </c>
      <c r="K266" s="185">
        <f t="shared" ref="K266:K292" si="34">I266/H266*100</f>
        <v>225.48500462175775</v>
      </c>
    </row>
    <row r="267" spans="1:11" s="28" customFormat="1" x14ac:dyDescent="0.25">
      <c r="A267" s="244" t="s">
        <v>79</v>
      </c>
      <c r="B267" s="244"/>
      <c r="C267" s="244" t="s">
        <v>49</v>
      </c>
      <c r="D267" s="244"/>
      <c r="E267" s="244"/>
      <c r="F267" s="244"/>
      <c r="G267" s="184">
        <v>0</v>
      </c>
      <c r="H267" s="184"/>
      <c r="I267" s="184">
        <v>0</v>
      </c>
      <c r="J267" s="185"/>
      <c r="K267" s="185"/>
    </row>
    <row r="268" spans="1:11" x14ac:dyDescent="0.25">
      <c r="A268" s="239"/>
      <c r="B268" s="240"/>
      <c r="C268" s="239" t="s">
        <v>222</v>
      </c>
      <c r="D268" s="246"/>
      <c r="E268" s="246"/>
      <c r="F268" s="240"/>
      <c r="G268" s="185">
        <v>53579.8</v>
      </c>
      <c r="H268" s="185">
        <v>46943.66</v>
      </c>
      <c r="I268" s="185">
        <v>43970</v>
      </c>
      <c r="J268" s="185">
        <f t="shared" si="33"/>
        <v>82.064509385999941</v>
      </c>
      <c r="K268" s="185">
        <f t="shared" si="34"/>
        <v>93.665470480997854</v>
      </c>
    </row>
    <row r="269" spans="1:11" x14ac:dyDescent="0.25">
      <c r="A269" s="239"/>
      <c r="B269" s="240"/>
      <c r="C269" s="239" t="s">
        <v>223</v>
      </c>
      <c r="D269" s="246"/>
      <c r="E269" s="246"/>
      <c r="F269" s="240"/>
      <c r="G269" s="185">
        <v>53579.8</v>
      </c>
      <c r="H269" s="185">
        <v>46943.66</v>
      </c>
      <c r="I269" s="185">
        <v>43970</v>
      </c>
      <c r="J269" s="185">
        <f t="shared" si="33"/>
        <v>82.064509385999941</v>
      </c>
      <c r="K269" s="185">
        <f t="shared" si="34"/>
        <v>93.665470480997854</v>
      </c>
    </row>
    <row r="270" spans="1:11" s="28" customFormat="1" x14ac:dyDescent="0.25">
      <c r="A270" s="244" t="s">
        <v>190</v>
      </c>
      <c r="B270" s="244"/>
      <c r="C270" s="244" t="s">
        <v>113</v>
      </c>
      <c r="D270" s="244"/>
      <c r="E270" s="244"/>
      <c r="F270" s="244"/>
      <c r="G270" s="184"/>
      <c r="H270" s="184"/>
      <c r="I270" s="184"/>
      <c r="J270" s="185"/>
      <c r="K270" s="185"/>
    </row>
    <row r="271" spans="1:11" x14ac:dyDescent="0.25">
      <c r="A271" s="239"/>
      <c r="B271" s="240"/>
      <c r="C271" s="239" t="s">
        <v>222</v>
      </c>
      <c r="D271" s="246"/>
      <c r="E271" s="246"/>
      <c r="F271" s="240"/>
      <c r="G271" s="185">
        <v>5637.02</v>
      </c>
      <c r="H271" s="185">
        <v>0</v>
      </c>
      <c r="I271" s="185">
        <v>9401.27</v>
      </c>
      <c r="J271" s="185">
        <f t="shared" si="33"/>
        <v>166.77730432036785</v>
      </c>
      <c r="K271" s="185" t="e">
        <f t="shared" si="34"/>
        <v>#DIV/0!</v>
      </c>
    </row>
    <row r="272" spans="1:11" x14ac:dyDescent="0.25">
      <c r="A272" s="239"/>
      <c r="B272" s="240"/>
      <c r="C272" s="239" t="s">
        <v>223</v>
      </c>
      <c r="D272" s="246"/>
      <c r="E272" s="246"/>
      <c r="F272" s="240"/>
      <c r="G272" s="185">
        <v>5637.02</v>
      </c>
      <c r="H272" s="185">
        <v>0</v>
      </c>
      <c r="I272" s="185">
        <v>8276.82</v>
      </c>
      <c r="J272" s="185">
        <f t="shared" si="33"/>
        <v>146.82970789530637</v>
      </c>
      <c r="K272" s="185" t="e">
        <f t="shared" si="34"/>
        <v>#DIV/0!</v>
      </c>
    </row>
    <row r="273" spans="1:11" s="28" customFormat="1" x14ac:dyDescent="0.25">
      <c r="A273" s="244" t="s">
        <v>78</v>
      </c>
      <c r="B273" s="244"/>
      <c r="C273" s="244" t="s">
        <v>34</v>
      </c>
      <c r="D273" s="244"/>
      <c r="E273" s="244"/>
      <c r="F273" s="244"/>
      <c r="G273" s="184"/>
      <c r="H273" s="184"/>
      <c r="I273" s="184"/>
      <c r="J273" s="185"/>
      <c r="K273" s="185" t="e">
        <f t="shared" si="34"/>
        <v>#DIV/0!</v>
      </c>
    </row>
    <row r="274" spans="1:11" x14ac:dyDescent="0.25">
      <c r="A274" s="239"/>
      <c r="B274" s="240"/>
      <c r="C274" s="239" t="s">
        <v>222</v>
      </c>
      <c r="D274" s="246"/>
      <c r="E274" s="246"/>
      <c r="F274" s="240"/>
      <c r="G274" s="185">
        <v>252.17</v>
      </c>
      <c r="H274" s="185">
        <v>1800</v>
      </c>
      <c r="I274" s="185">
        <v>261.54000000000002</v>
      </c>
      <c r="J274" s="185">
        <f t="shared" si="33"/>
        <v>103.71574731332038</v>
      </c>
      <c r="K274" s="185">
        <f t="shared" si="34"/>
        <v>14.530000000000001</v>
      </c>
    </row>
    <row r="275" spans="1:11" x14ac:dyDescent="0.25">
      <c r="A275" s="239"/>
      <c r="B275" s="240"/>
      <c r="C275" s="239" t="s">
        <v>223</v>
      </c>
      <c r="D275" s="246"/>
      <c r="E275" s="246"/>
      <c r="F275" s="240"/>
      <c r="G275" s="185">
        <v>252.17</v>
      </c>
      <c r="H275" s="185">
        <v>1800</v>
      </c>
      <c r="I275" s="185">
        <v>180</v>
      </c>
      <c r="J275" s="185">
        <f t="shared" si="33"/>
        <v>71.380417972003016</v>
      </c>
      <c r="K275" s="185">
        <f t="shared" si="34"/>
        <v>10</v>
      </c>
    </row>
    <row r="276" spans="1:11" x14ac:dyDescent="0.25">
      <c r="A276" s="239"/>
      <c r="B276" s="240"/>
      <c r="C276" s="239" t="s">
        <v>282</v>
      </c>
      <c r="D276" s="246"/>
      <c r="E276" s="246"/>
      <c r="F276" s="240"/>
      <c r="G276" s="185">
        <v>0</v>
      </c>
      <c r="H276" s="185">
        <v>0</v>
      </c>
      <c r="I276" s="185">
        <v>0</v>
      </c>
      <c r="J276" s="185" t="e">
        <f t="shared" si="33"/>
        <v>#DIV/0!</v>
      </c>
      <c r="K276" s="185" t="e">
        <f t="shared" si="34"/>
        <v>#DIV/0!</v>
      </c>
    </row>
    <row r="277" spans="1:11" s="28" customFormat="1" x14ac:dyDescent="0.25">
      <c r="A277" s="244" t="s">
        <v>77</v>
      </c>
      <c r="B277" s="244"/>
      <c r="C277" s="244" t="s">
        <v>220</v>
      </c>
      <c r="D277" s="244"/>
      <c r="E277" s="244"/>
      <c r="F277" s="244"/>
      <c r="G277" s="184"/>
      <c r="H277" s="184"/>
      <c r="I277" s="184"/>
      <c r="J277" s="185"/>
      <c r="K277" s="185"/>
    </row>
    <row r="278" spans="1:11" x14ac:dyDescent="0.25">
      <c r="A278" s="239"/>
      <c r="B278" s="240"/>
      <c r="C278" s="239" t="s">
        <v>222</v>
      </c>
      <c r="D278" s="246"/>
      <c r="E278" s="246"/>
      <c r="F278" s="240"/>
      <c r="G278" s="185">
        <v>79772.990000000005</v>
      </c>
      <c r="H278" s="185">
        <v>73930</v>
      </c>
      <c r="I278" s="185">
        <v>33282.379999999997</v>
      </c>
      <c r="J278" s="185">
        <f t="shared" si="33"/>
        <v>41.721364587186713</v>
      </c>
      <c r="K278" s="185">
        <f t="shared" si="34"/>
        <v>45.018774516434462</v>
      </c>
    </row>
    <row r="279" spans="1:11" x14ac:dyDescent="0.25">
      <c r="A279" s="239"/>
      <c r="B279" s="240"/>
      <c r="C279" s="239" t="s">
        <v>223</v>
      </c>
      <c r="D279" s="246"/>
      <c r="E279" s="246"/>
      <c r="F279" s="240"/>
      <c r="G279" s="185">
        <v>80929.289999999994</v>
      </c>
      <c r="H279" s="185">
        <v>73930</v>
      </c>
      <c r="I279" s="185">
        <v>30060.16</v>
      </c>
      <c r="J279" s="185">
        <f t="shared" si="33"/>
        <v>37.143733745841587</v>
      </c>
      <c r="K279" s="185">
        <f t="shared" si="34"/>
        <v>40.660300284052482</v>
      </c>
    </row>
    <row r="280" spans="1:11" x14ac:dyDescent="0.25">
      <c r="A280" s="239"/>
      <c r="B280" s="240"/>
      <c r="C280" s="239"/>
      <c r="D280" s="246"/>
      <c r="E280" s="246"/>
      <c r="F280" s="240"/>
      <c r="G280" s="185">
        <v>0</v>
      </c>
      <c r="H280" s="185">
        <v>0</v>
      </c>
      <c r="I280" s="185">
        <v>0</v>
      </c>
      <c r="J280" s="185" t="e">
        <f t="shared" si="33"/>
        <v>#DIV/0!</v>
      </c>
      <c r="K280" s="185" t="e">
        <f t="shared" si="34"/>
        <v>#DIV/0!</v>
      </c>
    </row>
    <row r="281" spans="1:11" s="28" customFormat="1" x14ac:dyDescent="0.25">
      <c r="A281" s="244" t="s">
        <v>76</v>
      </c>
      <c r="B281" s="244"/>
      <c r="C281" s="244" t="s">
        <v>50</v>
      </c>
      <c r="D281" s="244"/>
      <c r="E281" s="244"/>
      <c r="F281" s="244"/>
      <c r="G281" s="184"/>
      <c r="H281" s="184"/>
      <c r="I281" s="184"/>
      <c r="J281" s="185"/>
      <c r="K281" s="185"/>
    </row>
    <row r="282" spans="1:11" x14ac:dyDescent="0.25">
      <c r="A282" s="239"/>
      <c r="B282" s="240"/>
      <c r="C282" s="239" t="s">
        <v>222</v>
      </c>
      <c r="D282" s="246"/>
      <c r="E282" s="246"/>
      <c r="F282" s="240"/>
      <c r="G282" s="185">
        <v>975833.86</v>
      </c>
      <c r="H282" s="185">
        <v>1049050</v>
      </c>
      <c r="I282" s="185">
        <v>1168025.1299999999</v>
      </c>
      <c r="J282" s="185">
        <f t="shared" si="33"/>
        <v>119.69508108685632</v>
      </c>
      <c r="K282" s="185">
        <f t="shared" si="34"/>
        <v>111.34122587102615</v>
      </c>
    </row>
    <row r="283" spans="1:11" x14ac:dyDescent="0.25">
      <c r="A283" s="239"/>
      <c r="B283" s="240"/>
      <c r="C283" s="239" t="s">
        <v>223</v>
      </c>
      <c r="D283" s="246"/>
      <c r="E283" s="246"/>
      <c r="F283" s="240"/>
      <c r="G283" s="185">
        <v>974817.74</v>
      </c>
      <c r="H283" s="185">
        <v>1049050</v>
      </c>
      <c r="I283" s="185">
        <v>1174401.03</v>
      </c>
      <c r="J283" s="185">
        <f t="shared" si="33"/>
        <v>120.47390828156246</v>
      </c>
      <c r="K283" s="185">
        <f t="shared" si="34"/>
        <v>111.94900433725752</v>
      </c>
    </row>
    <row r="284" spans="1:11" x14ac:dyDescent="0.25">
      <c r="A284" s="239"/>
      <c r="B284" s="240"/>
      <c r="C284" s="239"/>
      <c r="D284" s="246"/>
      <c r="E284" s="246"/>
      <c r="F284" s="240"/>
      <c r="G284" s="185">
        <v>0</v>
      </c>
      <c r="H284" s="185">
        <v>0</v>
      </c>
      <c r="I284" s="185">
        <v>0</v>
      </c>
      <c r="J284" s="185" t="e">
        <f t="shared" si="33"/>
        <v>#DIV/0!</v>
      </c>
      <c r="K284" s="185" t="e">
        <f t="shared" si="34"/>
        <v>#DIV/0!</v>
      </c>
    </row>
    <row r="285" spans="1:11" s="28" customFormat="1" x14ac:dyDescent="0.25">
      <c r="A285" s="244" t="s">
        <v>75</v>
      </c>
      <c r="B285" s="244"/>
      <c r="C285" s="244" t="s">
        <v>234</v>
      </c>
      <c r="D285" s="244"/>
      <c r="E285" s="244"/>
      <c r="F285" s="244"/>
      <c r="G285" s="184"/>
      <c r="H285" s="184"/>
      <c r="I285" s="184"/>
      <c r="J285" s="185"/>
      <c r="K285" s="185"/>
    </row>
    <row r="286" spans="1:11" x14ac:dyDescent="0.25">
      <c r="A286" s="239"/>
      <c r="B286" s="240"/>
      <c r="C286" s="239" t="s">
        <v>222</v>
      </c>
      <c r="D286" s="246"/>
      <c r="E286" s="246"/>
      <c r="F286" s="240"/>
      <c r="G286" s="185">
        <v>23502.799999999999</v>
      </c>
      <c r="H286" s="185">
        <v>74060</v>
      </c>
      <c r="I286" s="185">
        <v>33445.4</v>
      </c>
      <c r="J286" s="185">
        <f t="shared" si="33"/>
        <v>142.30389570604353</v>
      </c>
      <c r="K286" s="185">
        <f t="shared" si="34"/>
        <v>45.159870375371327</v>
      </c>
    </row>
    <row r="287" spans="1:11" x14ac:dyDescent="0.25">
      <c r="A287" s="246"/>
      <c r="B287" s="240"/>
      <c r="C287" s="239" t="s">
        <v>223</v>
      </c>
      <c r="D287" s="246"/>
      <c r="E287" s="246"/>
      <c r="F287" s="240"/>
      <c r="G287" s="185">
        <v>23502.799999999999</v>
      </c>
      <c r="H287" s="185">
        <v>74060</v>
      </c>
      <c r="I287" s="185">
        <v>33445.39</v>
      </c>
      <c r="J287" s="185">
        <f t="shared" si="33"/>
        <v>142.30385315792159</v>
      </c>
      <c r="K287" s="185">
        <f t="shared" si="34"/>
        <v>45.159856872805832</v>
      </c>
    </row>
    <row r="288" spans="1:11" s="28" customFormat="1" x14ac:dyDescent="0.25">
      <c r="A288" s="244" t="s">
        <v>124</v>
      </c>
      <c r="B288" s="244"/>
      <c r="C288" s="244" t="s">
        <v>221</v>
      </c>
      <c r="D288" s="244"/>
      <c r="E288" s="244"/>
      <c r="F288" s="244"/>
      <c r="G288" s="184"/>
      <c r="H288" s="184"/>
      <c r="I288" s="184"/>
      <c r="J288" s="185"/>
      <c r="K288" s="185"/>
    </row>
    <row r="289" spans="1:11" x14ac:dyDescent="0.25">
      <c r="A289" s="246"/>
      <c r="B289" s="240"/>
      <c r="C289" s="239" t="s">
        <v>222</v>
      </c>
      <c r="D289" s="246"/>
      <c r="E289" s="246"/>
      <c r="F289" s="240"/>
      <c r="G289" s="185">
        <v>0</v>
      </c>
      <c r="H289" s="185">
        <v>15260</v>
      </c>
      <c r="I289" s="185">
        <v>0</v>
      </c>
      <c r="J289" s="185" t="e">
        <f t="shared" si="33"/>
        <v>#DIV/0!</v>
      </c>
      <c r="K289" s="185">
        <f t="shared" si="34"/>
        <v>0</v>
      </c>
    </row>
    <row r="290" spans="1:11" x14ac:dyDescent="0.25">
      <c r="A290" s="239"/>
      <c r="B290" s="240"/>
      <c r="C290" s="239" t="s">
        <v>223</v>
      </c>
      <c r="D290" s="246"/>
      <c r="E290" s="246"/>
      <c r="F290" s="240"/>
      <c r="G290" s="185">
        <v>0</v>
      </c>
      <c r="H290" s="185">
        <v>15260</v>
      </c>
      <c r="I290" s="185">
        <v>0</v>
      </c>
      <c r="J290" s="185" t="e">
        <f t="shared" si="33"/>
        <v>#DIV/0!</v>
      </c>
      <c r="K290" s="185">
        <f t="shared" si="34"/>
        <v>0</v>
      </c>
    </row>
    <row r="291" spans="1:11" x14ac:dyDescent="0.25">
      <c r="A291" s="239"/>
      <c r="B291" s="240"/>
      <c r="C291" s="247" t="s">
        <v>326</v>
      </c>
      <c r="D291" s="248"/>
      <c r="E291" s="248"/>
      <c r="F291" s="249"/>
      <c r="G291" s="185">
        <v>1170495.27</v>
      </c>
      <c r="H291" s="185">
        <f>H265+H268+H271+H274+H276+H278+H280+H282+H284+H286+H289</f>
        <v>1296766</v>
      </c>
      <c r="I291" s="185">
        <v>1368934.24</v>
      </c>
      <c r="J291" s="185">
        <f t="shared" si="33"/>
        <v>116.95341921373164</v>
      </c>
      <c r="K291" s="185">
        <f t="shared" si="34"/>
        <v>105.56524770081882</v>
      </c>
    </row>
    <row r="292" spans="1:11" x14ac:dyDescent="0.25">
      <c r="A292" s="250"/>
      <c r="B292" s="250"/>
      <c r="C292" s="251" t="s">
        <v>225</v>
      </c>
      <c r="D292" s="251"/>
      <c r="E292" s="251"/>
      <c r="F292" s="251"/>
      <c r="G292" s="185">
        <v>1170965.45</v>
      </c>
      <c r="H292" s="185">
        <f t="shared" ref="H292" si="35">H266+H269+H272+H275+H279+H283+H287+H290</f>
        <v>1296766</v>
      </c>
      <c r="I292" s="185">
        <v>1370881.92</v>
      </c>
      <c r="J292" s="185">
        <f t="shared" si="33"/>
        <v>117.07278980776077</v>
      </c>
      <c r="K292" s="185">
        <f t="shared" si="34"/>
        <v>105.71544287866892</v>
      </c>
    </row>
  </sheetData>
  <mergeCells count="68">
    <mergeCell ref="A292:B292"/>
    <mergeCell ref="C292:F292"/>
    <mergeCell ref="A1:M1"/>
    <mergeCell ref="A284:B284"/>
    <mergeCell ref="C280:F280"/>
    <mergeCell ref="C284:F284"/>
    <mergeCell ref="C276:F276"/>
    <mergeCell ref="A260:K260"/>
    <mergeCell ref="C282:F282"/>
    <mergeCell ref="C283:F283"/>
    <mergeCell ref="C286:F286"/>
    <mergeCell ref="C287:F287"/>
    <mergeCell ref="C289:F289"/>
    <mergeCell ref="C265:F265"/>
    <mergeCell ref="C266:F266"/>
    <mergeCell ref="C268:F268"/>
    <mergeCell ref="A285:B285"/>
    <mergeCell ref="A288:B288"/>
    <mergeCell ref="C285:F285"/>
    <mergeCell ref="C288:F288"/>
    <mergeCell ref="C281:F281"/>
    <mergeCell ref="A282:B282"/>
    <mergeCell ref="A283:B283"/>
    <mergeCell ref="A281:B281"/>
    <mergeCell ref="C291:F291"/>
    <mergeCell ref="A291:B291"/>
    <mergeCell ref="A286:B286"/>
    <mergeCell ref="A287:B287"/>
    <mergeCell ref="A289:B289"/>
    <mergeCell ref="A290:B290"/>
    <mergeCell ref="C290:F290"/>
    <mergeCell ref="A265:B265"/>
    <mergeCell ref="A266:B266"/>
    <mergeCell ref="C267:F267"/>
    <mergeCell ref="C270:F270"/>
    <mergeCell ref="C273:F273"/>
    <mergeCell ref="C269:F269"/>
    <mergeCell ref="C271:F271"/>
    <mergeCell ref="C272:F272"/>
    <mergeCell ref="A267:B267"/>
    <mergeCell ref="A270:B270"/>
    <mergeCell ref="A273:B273"/>
    <mergeCell ref="A268:B268"/>
    <mergeCell ref="A269:B269"/>
    <mergeCell ref="A276:B276"/>
    <mergeCell ref="A279:B279"/>
    <mergeCell ref="A278:B278"/>
    <mergeCell ref="A275:B275"/>
    <mergeCell ref="C275:F275"/>
    <mergeCell ref="C278:F278"/>
    <mergeCell ref="C279:F279"/>
    <mergeCell ref="A277:B277"/>
    <mergeCell ref="A280:B280"/>
    <mergeCell ref="A3:J3"/>
    <mergeCell ref="A5:J5"/>
    <mergeCell ref="A262:B262"/>
    <mergeCell ref="C262:F262"/>
    <mergeCell ref="A264:B264"/>
    <mergeCell ref="C264:F264"/>
    <mergeCell ref="A7:J7"/>
    <mergeCell ref="A63:J63"/>
    <mergeCell ref="C263:F263"/>
    <mergeCell ref="A263:B263"/>
    <mergeCell ref="A274:B274"/>
    <mergeCell ref="A271:B271"/>
    <mergeCell ref="A272:B272"/>
    <mergeCell ref="C277:F277"/>
    <mergeCell ref="C274:F274"/>
  </mergeCells>
  <pageMargins left="0.7" right="0.7" top="0.75" bottom="0.75" header="0.3" footer="0.3"/>
  <pageSetup paperSize="9" scale="95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workbookViewId="0">
      <selection activeCell="E11" sqref="E11"/>
    </sheetView>
  </sheetViews>
  <sheetFormatPr defaultRowHeight="15" x14ac:dyDescent="0.25"/>
  <cols>
    <col min="1" max="1" width="37.7109375" customWidth="1"/>
    <col min="2" max="2" width="17.140625" customWidth="1"/>
    <col min="3" max="3" width="18.85546875" customWidth="1"/>
    <col min="4" max="4" width="18.42578125" customWidth="1"/>
    <col min="5" max="5" width="14" customWidth="1"/>
    <col min="6" max="6" width="14.140625" customWidth="1"/>
  </cols>
  <sheetData>
    <row r="1" spans="1:8" ht="48.75" customHeight="1" x14ac:dyDescent="0.25">
      <c r="A1" s="216"/>
      <c r="B1" s="216"/>
      <c r="C1" s="216"/>
      <c r="D1" s="216"/>
      <c r="E1" s="216"/>
      <c r="F1" s="216"/>
      <c r="G1" s="216"/>
      <c r="H1" s="216"/>
    </row>
    <row r="2" spans="1:8" ht="18" customHeight="1" x14ac:dyDescent="0.25">
      <c r="A2" s="3"/>
      <c r="B2" s="3"/>
      <c r="C2" s="3"/>
      <c r="D2" s="3"/>
      <c r="E2" s="3"/>
    </row>
    <row r="3" spans="1:8" ht="15.75" x14ac:dyDescent="0.25">
      <c r="A3" s="216" t="s">
        <v>27</v>
      </c>
      <c r="B3" s="216"/>
      <c r="C3" s="216"/>
      <c r="D3" s="220"/>
      <c r="E3" s="220"/>
    </row>
    <row r="4" spans="1:8" ht="18" x14ac:dyDescent="0.25">
      <c r="A4" s="3"/>
      <c r="B4" s="3"/>
      <c r="C4" s="3"/>
      <c r="D4" s="4"/>
      <c r="E4" s="4"/>
    </row>
    <row r="5" spans="1:8" ht="18" customHeight="1" x14ac:dyDescent="0.25">
      <c r="A5" s="216" t="s">
        <v>11</v>
      </c>
      <c r="B5" s="216"/>
      <c r="C5" s="219"/>
      <c r="D5" s="219"/>
      <c r="E5" s="219"/>
    </row>
    <row r="6" spans="1:8" ht="18" x14ac:dyDescent="0.25">
      <c r="A6" s="3"/>
      <c r="B6" s="3"/>
      <c r="C6" s="3"/>
      <c r="D6" s="4"/>
      <c r="E6" s="4"/>
    </row>
    <row r="7" spans="1:8" ht="15.75" x14ac:dyDescent="0.25">
      <c r="A7" s="216" t="s">
        <v>21</v>
      </c>
      <c r="B7" s="216"/>
      <c r="C7" s="238"/>
      <c r="D7" s="238"/>
      <c r="E7" s="238"/>
    </row>
    <row r="8" spans="1:8" ht="18" x14ac:dyDescent="0.25">
      <c r="A8" s="3"/>
      <c r="B8" s="3"/>
      <c r="C8" s="3"/>
      <c r="D8" s="4"/>
      <c r="E8" s="4"/>
    </row>
    <row r="9" spans="1:8" ht="25.5" x14ac:dyDescent="0.25">
      <c r="A9" s="18" t="s">
        <v>22</v>
      </c>
      <c r="B9" s="18" t="s">
        <v>310</v>
      </c>
      <c r="C9" s="18" t="s">
        <v>38</v>
      </c>
      <c r="D9" s="18" t="s">
        <v>320</v>
      </c>
      <c r="E9" s="157" t="s">
        <v>209</v>
      </c>
      <c r="F9" s="53" t="s">
        <v>210</v>
      </c>
    </row>
    <row r="10" spans="1:8" x14ac:dyDescent="0.25">
      <c r="A10" s="18"/>
      <c r="B10" s="18">
        <v>1</v>
      </c>
      <c r="C10" s="18">
        <v>2</v>
      </c>
      <c r="D10" s="18">
        <v>3</v>
      </c>
      <c r="E10" s="18"/>
      <c r="F10" s="18"/>
    </row>
    <row r="11" spans="1:8" s="28" customFormat="1" ht="15.75" customHeight="1" x14ac:dyDescent="0.25">
      <c r="A11" s="7" t="s">
        <v>23</v>
      </c>
      <c r="B11" s="160">
        <v>1170965.45</v>
      </c>
      <c r="C11" s="163">
        <v>1296766</v>
      </c>
      <c r="D11" s="163">
        <v>1370881.92</v>
      </c>
      <c r="E11" s="91">
        <f>IFERROR(D11/B11*100,0)</f>
        <v>117.07278980776077</v>
      </c>
      <c r="F11" s="114">
        <f>IFERROR(D11/C11*100,0)</f>
        <v>105.71544287866892</v>
      </c>
    </row>
    <row r="12" spans="1:8" s="28" customFormat="1" ht="15.75" customHeight="1" x14ac:dyDescent="0.25">
      <c r="A12" s="7" t="s">
        <v>85</v>
      </c>
      <c r="B12" s="160">
        <v>1124949.75</v>
      </c>
      <c r="C12" s="163">
        <v>1271011</v>
      </c>
      <c r="D12" s="163">
        <v>1305084.81</v>
      </c>
      <c r="E12" s="91">
        <f t="shared" ref="E12:E15" si="0">IFERROR(D12/B12*100,0)</f>
        <v>116.01272056818539</v>
      </c>
      <c r="F12" s="114">
        <f t="shared" ref="F12:F15" si="1">IFERROR(D12/C12*100,0)</f>
        <v>102.68084304541819</v>
      </c>
    </row>
    <row r="13" spans="1:8" s="27" customFormat="1" x14ac:dyDescent="0.25">
      <c r="A13" s="13" t="s">
        <v>86</v>
      </c>
      <c r="B13" s="161">
        <v>1124949.75</v>
      </c>
      <c r="C13" s="162">
        <v>1271011</v>
      </c>
      <c r="D13" s="162">
        <v>1305084.81</v>
      </c>
      <c r="E13" s="91">
        <f t="shared" si="0"/>
        <v>116.01272056818539</v>
      </c>
      <c r="F13" s="114">
        <f t="shared" si="1"/>
        <v>102.68084304541819</v>
      </c>
    </row>
    <row r="14" spans="1:8" x14ac:dyDescent="0.25">
      <c r="A14" s="12" t="s">
        <v>87</v>
      </c>
      <c r="B14" s="75">
        <v>1124949.75</v>
      </c>
      <c r="C14" s="44">
        <v>1271011</v>
      </c>
      <c r="D14" s="44">
        <v>1305084.81</v>
      </c>
      <c r="E14" s="91">
        <f t="shared" si="0"/>
        <v>116.01272056818539</v>
      </c>
      <c r="F14" s="114">
        <f t="shared" si="1"/>
        <v>102.68084304541819</v>
      </c>
    </row>
    <row r="15" spans="1:8" s="27" customFormat="1" x14ac:dyDescent="0.25">
      <c r="A15" s="14" t="s">
        <v>88</v>
      </c>
      <c r="B15" s="161">
        <v>46015.7</v>
      </c>
      <c r="C15" s="162">
        <v>25755</v>
      </c>
      <c r="D15" s="162">
        <v>65797.11</v>
      </c>
      <c r="E15" s="91">
        <f t="shared" si="0"/>
        <v>142.988393091923</v>
      </c>
      <c r="F15" s="114">
        <f t="shared" si="1"/>
        <v>255.47315084449619</v>
      </c>
    </row>
  </sheetData>
  <mergeCells count="4">
    <mergeCell ref="A3:E3"/>
    <mergeCell ref="A5:E5"/>
    <mergeCell ref="A7:E7"/>
    <mergeCell ref="A1:H1"/>
  </mergeCells>
  <pageMargins left="0.7" right="0.7" top="0.75" bottom="0.75" header="0.3" footer="0.3"/>
  <pageSetup paperSize="9" scale="9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E10" sqref="E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5" width="25.28515625" customWidth="1"/>
    <col min="6" max="7" width="25.28515625" style="40" customWidth="1"/>
    <col min="8" max="8" width="8.7109375" style="40" customWidth="1"/>
    <col min="9" max="9" width="7.28515625" customWidth="1"/>
  </cols>
  <sheetData>
    <row r="1" spans="1:10" ht="42" customHeight="1" x14ac:dyDescent="0.25">
      <c r="A1" s="216"/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customHeight="1" x14ac:dyDescent="0.25">
      <c r="A2" s="3"/>
      <c r="B2" s="3"/>
      <c r="C2" s="3"/>
      <c r="D2" s="3"/>
      <c r="E2" s="3"/>
      <c r="F2" s="31"/>
      <c r="G2" s="31"/>
      <c r="H2" s="31"/>
    </row>
    <row r="3" spans="1:10" ht="15.75" x14ac:dyDescent="0.25">
      <c r="A3" s="216" t="s">
        <v>27</v>
      </c>
      <c r="B3" s="216"/>
      <c r="C3" s="216"/>
      <c r="D3" s="216"/>
      <c r="E3" s="216"/>
      <c r="F3" s="216"/>
      <c r="G3" s="220"/>
      <c r="H3" s="220"/>
    </row>
    <row r="4" spans="1:10" ht="18" x14ac:dyDescent="0.25">
      <c r="A4" s="3"/>
      <c r="B4" s="3"/>
      <c r="C4" s="3"/>
      <c r="D4" s="3"/>
      <c r="E4" s="3"/>
      <c r="F4" s="31"/>
      <c r="G4" s="41"/>
      <c r="H4" s="41"/>
    </row>
    <row r="5" spans="1:10" ht="18" customHeight="1" x14ac:dyDescent="0.25">
      <c r="A5" s="216" t="s">
        <v>24</v>
      </c>
      <c r="B5" s="219"/>
      <c r="C5" s="219"/>
      <c r="D5" s="219"/>
      <c r="E5" s="219"/>
      <c r="F5" s="219"/>
      <c r="G5" s="219"/>
      <c r="H5" s="219"/>
    </row>
    <row r="6" spans="1:10" ht="18" x14ac:dyDescent="0.25">
      <c r="A6" s="3"/>
      <c r="B6" s="3"/>
      <c r="C6" s="3"/>
      <c r="D6" s="3"/>
      <c r="E6" s="3"/>
      <c r="F6" s="31"/>
      <c r="G6" s="41"/>
      <c r="H6" s="41"/>
    </row>
    <row r="7" spans="1:10" x14ac:dyDescent="0.25">
      <c r="A7" s="18" t="s">
        <v>12</v>
      </c>
      <c r="B7" s="17" t="s">
        <v>13</v>
      </c>
      <c r="C7" s="17" t="s">
        <v>14</v>
      </c>
      <c r="D7" s="17" t="s">
        <v>44</v>
      </c>
      <c r="E7" s="17" t="s">
        <v>354</v>
      </c>
      <c r="F7" s="43" t="s">
        <v>98</v>
      </c>
      <c r="G7" s="43" t="s">
        <v>355</v>
      </c>
      <c r="H7" s="43" t="s">
        <v>97</v>
      </c>
      <c r="I7" s="43" t="s">
        <v>97</v>
      </c>
    </row>
    <row r="8" spans="1:10" ht="25.5" x14ac:dyDescent="0.25">
      <c r="A8" s="7">
        <v>8</v>
      </c>
      <c r="B8" s="7"/>
      <c r="C8" s="7"/>
      <c r="D8" s="7" t="s">
        <v>25</v>
      </c>
      <c r="E8" s="75">
        <v>0</v>
      </c>
      <c r="F8" s="44">
        <v>0</v>
      </c>
      <c r="G8" s="44">
        <v>0</v>
      </c>
      <c r="H8" s="44">
        <v>0</v>
      </c>
      <c r="I8" s="76">
        <v>0</v>
      </c>
    </row>
    <row r="9" spans="1:10" x14ac:dyDescent="0.25">
      <c r="A9" s="7"/>
      <c r="B9" s="11">
        <v>84</v>
      </c>
      <c r="C9" s="11"/>
      <c r="D9" s="11" t="s">
        <v>31</v>
      </c>
      <c r="E9" s="71"/>
      <c r="F9" s="44"/>
      <c r="G9" s="44"/>
      <c r="H9" s="44"/>
      <c r="I9" s="76"/>
    </row>
    <row r="10" spans="1:10" ht="25.5" x14ac:dyDescent="0.25">
      <c r="A10" s="8"/>
      <c r="B10" s="8"/>
      <c r="C10" s="9">
        <v>81</v>
      </c>
      <c r="D10" s="13" t="s">
        <v>32</v>
      </c>
      <c r="E10" s="72"/>
      <c r="F10" s="44"/>
      <c r="G10" s="44"/>
      <c r="H10" s="44"/>
      <c r="I10" s="76"/>
    </row>
    <row r="11" spans="1:10" ht="25.5" x14ac:dyDescent="0.25">
      <c r="A11" s="10">
        <v>5</v>
      </c>
      <c r="B11" s="10"/>
      <c r="C11" s="10"/>
      <c r="D11" s="20" t="s">
        <v>26</v>
      </c>
      <c r="E11" s="73">
        <v>0</v>
      </c>
      <c r="F11" s="44">
        <v>0</v>
      </c>
      <c r="G11" s="44">
        <v>0</v>
      </c>
      <c r="H11" s="44">
        <v>0</v>
      </c>
      <c r="I11" s="76">
        <v>0</v>
      </c>
    </row>
    <row r="12" spans="1:10" ht="25.5" x14ac:dyDescent="0.25">
      <c r="A12" s="11"/>
      <c r="B12" s="11">
        <v>54</v>
      </c>
      <c r="C12" s="11"/>
      <c r="D12" s="21" t="s">
        <v>33</v>
      </c>
      <c r="E12" s="73"/>
      <c r="F12" s="44"/>
      <c r="G12" s="44"/>
      <c r="H12" s="45"/>
      <c r="I12" s="76"/>
    </row>
    <row r="13" spans="1:10" x14ac:dyDescent="0.25">
      <c r="A13" s="11"/>
      <c r="B13" s="11"/>
      <c r="C13" s="9">
        <v>11</v>
      </c>
      <c r="D13" s="9" t="s">
        <v>16</v>
      </c>
      <c r="E13" s="74"/>
      <c r="F13" s="44"/>
      <c r="G13" s="44"/>
      <c r="H13" s="45"/>
      <c r="I13" s="76"/>
    </row>
    <row r="14" spans="1:10" x14ac:dyDescent="0.25">
      <c r="A14" s="11"/>
      <c r="B14" s="11"/>
      <c r="C14" s="9">
        <v>31</v>
      </c>
      <c r="D14" s="9" t="s">
        <v>34</v>
      </c>
      <c r="E14" s="9"/>
      <c r="F14" s="44"/>
      <c r="G14" s="44"/>
      <c r="H14" s="45"/>
      <c r="I14" s="76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40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customWidth="1"/>
    <col min="3" max="3" width="6.28515625" customWidth="1"/>
    <col min="4" max="4" width="35.85546875" customWidth="1"/>
    <col min="5" max="6" width="15.5703125" style="40" customWidth="1"/>
    <col min="7" max="7" width="9.28515625" style="40" customWidth="1"/>
    <col min="8" max="8" width="9.28515625" customWidth="1"/>
  </cols>
  <sheetData>
    <row r="1" spans="1:10" ht="45.75" customHeight="1" x14ac:dyDescent="0.25">
      <c r="A1" s="216"/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x14ac:dyDescent="0.25">
      <c r="A2" s="3" t="s">
        <v>257</v>
      </c>
      <c r="B2" s="3"/>
      <c r="C2" s="3"/>
      <c r="D2" s="3"/>
      <c r="E2" s="31"/>
      <c r="F2" s="41"/>
      <c r="G2" s="41"/>
    </row>
    <row r="3" spans="1:10" ht="18" customHeight="1" x14ac:dyDescent="0.25">
      <c r="A3" s="216" t="s">
        <v>226</v>
      </c>
      <c r="B3" s="219"/>
      <c r="C3" s="219"/>
      <c r="D3" s="219"/>
      <c r="E3" s="219"/>
      <c r="F3" s="219"/>
      <c r="G3" s="219"/>
    </row>
    <row r="4" spans="1:10" ht="18" x14ac:dyDescent="0.25">
      <c r="A4" s="3"/>
      <c r="B4" s="3"/>
      <c r="C4" s="3"/>
      <c r="D4" s="3"/>
      <c r="E4" s="31"/>
      <c r="F4" s="41"/>
      <c r="G4" s="41"/>
    </row>
    <row r="5" spans="1:10" ht="35.25" customHeight="1" x14ac:dyDescent="0.25">
      <c r="A5" s="256" t="s">
        <v>28</v>
      </c>
      <c r="B5" s="257"/>
      <c r="C5" s="258"/>
      <c r="D5" s="58" t="s">
        <v>29</v>
      </c>
      <c r="E5" s="59" t="s">
        <v>345</v>
      </c>
      <c r="F5" s="59" t="s">
        <v>321</v>
      </c>
      <c r="G5" s="150" t="s">
        <v>204</v>
      </c>
      <c r="H5" s="55" t="s">
        <v>203</v>
      </c>
    </row>
    <row r="6" spans="1:10" ht="12.75" customHeight="1" x14ac:dyDescent="0.25">
      <c r="A6" s="122"/>
      <c r="B6" s="123"/>
      <c r="C6" s="124"/>
      <c r="D6" s="58"/>
      <c r="E6" s="151">
        <v>2</v>
      </c>
      <c r="F6" s="151">
        <v>3</v>
      </c>
      <c r="G6" s="152">
        <v>4</v>
      </c>
      <c r="H6" s="153">
        <v>5</v>
      </c>
    </row>
    <row r="7" spans="1:10" s="28" customFormat="1" x14ac:dyDescent="0.25">
      <c r="A7" s="253" t="s">
        <v>52</v>
      </c>
      <c r="B7" s="254"/>
      <c r="C7" s="255"/>
      <c r="D7" s="127" t="s">
        <v>60</v>
      </c>
      <c r="E7" s="128">
        <f>E8+E49+E106+E118+E139+E177+E215</f>
        <v>1281506</v>
      </c>
      <c r="F7" s="128">
        <v>1370881.92</v>
      </c>
      <c r="G7" s="164"/>
      <c r="H7" s="164">
        <f>IFERROR(F7/E7*100,0)</f>
        <v>106.97428806419947</v>
      </c>
    </row>
    <row r="8" spans="1:10" ht="22.5" x14ac:dyDescent="0.25">
      <c r="A8" s="125">
        <v>1000</v>
      </c>
      <c r="B8" s="126"/>
      <c r="C8" s="127"/>
      <c r="D8" s="127" t="s">
        <v>61</v>
      </c>
      <c r="E8" s="128">
        <f t="shared" ref="E8" si="0">E9</f>
        <v>46944</v>
      </c>
      <c r="F8" s="128">
        <v>43970</v>
      </c>
      <c r="G8" s="164"/>
      <c r="H8" s="164">
        <f t="shared" ref="H8:H71" si="1">IFERROR(F8/E8*100,0)</f>
        <v>93.664792092706207</v>
      </c>
    </row>
    <row r="9" spans="1:10" ht="22.5" x14ac:dyDescent="0.25">
      <c r="A9" s="253" t="s">
        <v>54</v>
      </c>
      <c r="B9" s="254"/>
      <c r="C9" s="255"/>
      <c r="D9" s="127" t="s">
        <v>53</v>
      </c>
      <c r="E9" s="128">
        <v>46944</v>
      </c>
      <c r="F9" s="128">
        <v>43970</v>
      </c>
      <c r="G9" s="164"/>
      <c r="H9" s="164">
        <f t="shared" si="1"/>
        <v>93.664792092706207</v>
      </c>
    </row>
    <row r="10" spans="1:10" s="28" customFormat="1" x14ac:dyDescent="0.25">
      <c r="A10" s="259" t="s">
        <v>56</v>
      </c>
      <c r="B10" s="260"/>
      <c r="C10" s="261"/>
      <c r="D10" s="130" t="s">
        <v>49</v>
      </c>
      <c r="E10" s="131">
        <v>46944</v>
      </c>
      <c r="F10" s="131">
        <v>43970</v>
      </c>
      <c r="G10" s="164"/>
      <c r="H10" s="164">
        <f t="shared" si="1"/>
        <v>93.664792092706207</v>
      </c>
    </row>
    <row r="11" spans="1:10" s="29" customFormat="1" x14ac:dyDescent="0.25">
      <c r="A11" s="259">
        <v>3</v>
      </c>
      <c r="B11" s="260"/>
      <c r="C11" s="261"/>
      <c r="D11" s="130" t="s">
        <v>18</v>
      </c>
      <c r="E11" s="131">
        <v>46280</v>
      </c>
      <c r="F11" s="131">
        <v>43970</v>
      </c>
      <c r="G11" s="164"/>
      <c r="H11" s="164">
        <f t="shared" si="1"/>
        <v>95.008643042350911</v>
      </c>
    </row>
    <row r="12" spans="1:10" s="28" customFormat="1" x14ac:dyDescent="0.25">
      <c r="A12" s="262">
        <v>32</v>
      </c>
      <c r="B12" s="263"/>
      <c r="C12" s="264"/>
      <c r="D12" s="127" t="s">
        <v>30</v>
      </c>
      <c r="E12" s="128">
        <v>46280</v>
      </c>
      <c r="F12" s="128">
        <v>43293.03</v>
      </c>
      <c r="G12" s="164"/>
      <c r="H12" s="164">
        <f t="shared" si="1"/>
        <v>93.545872947277445</v>
      </c>
    </row>
    <row r="13" spans="1:10" s="27" customFormat="1" x14ac:dyDescent="0.25">
      <c r="A13" s="190">
        <v>321</v>
      </c>
      <c r="B13" s="191"/>
      <c r="C13" s="192"/>
      <c r="D13" s="134" t="s">
        <v>127</v>
      </c>
      <c r="E13" s="135">
        <f t="shared" ref="E13" si="2">SUM(E14:E15)</f>
        <v>1725.4</v>
      </c>
      <c r="F13" s="135">
        <v>2621.82</v>
      </c>
      <c r="G13" s="164"/>
      <c r="H13" s="164">
        <f t="shared" si="1"/>
        <v>151.9543294308566</v>
      </c>
    </row>
    <row r="14" spans="1:10" x14ac:dyDescent="0.25">
      <c r="A14" s="136">
        <v>3211</v>
      </c>
      <c r="B14" s="137"/>
      <c r="C14" s="138"/>
      <c r="D14" s="139" t="s">
        <v>128</v>
      </c>
      <c r="E14" s="104">
        <v>1327.23</v>
      </c>
      <c r="F14" s="104">
        <v>1808.36</v>
      </c>
      <c r="G14" s="164"/>
      <c r="H14" s="164">
        <f t="shared" si="1"/>
        <v>136.25068752213255</v>
      </c>
    </row>
    <row r="15" spans="1:10" x14ac:dyDescent="0.25">
      <c r="A15" s="136">
        <v>3213</v>
      </c>
      <c r="B15" s="137"/>
      <c r="C15" s="138"/>
      <c r="D15" s="139" t="s">
        <v>130</v>
      </c>
      <c r="E15" s="104">
        <v>398.17</v>
      </c>
      <c r="F15" s="104">
        <v>813.46</v>
      </c>
      <c r="G15" s="164"/>
      <c r="H15" s="164">
        <f t="shared" si="1"/>
        <v>204.2996709948012</v>
      </c>
    </row>
    <row r="16" spans="1:10" s="27" customFormat="1" x14ac:dyDescent="0.25">
      <c r="A16" s="190">
        <v>322</v>
      </c>
      <c r="B16" s="191"/>
      <c r="C16" s="192"/>
      <c r="D16" s="134" t="s">
        <v>162</v>
      </c>
      <c r="E16" s="135">
        <v>27247.599999999999</v>
      </c>
      <c r="F16" s="135">
        <v>31301.26</v>
      </c>
      <c r="G16" s="164"/>
      <c r="H16" s="164">
        <f t="shared" si="1"/>
        <v>114.87712679281844</v>
      </c>
    </row>
    <row r="17" spans="1:8" x14ac:dyDescent="0.25">
      <c r="A17" s="136">
        <v>3221</v>
      </c>
      <c r="B17" s="137"/>
      <c r="C17" s="138"/>
      <c r="D17" s="139" t="s">
        <v>163</v>
      </c>
      <c r="E17" s="104">
        <v>7034.31</v>
      </c>
      <c r="F17" s="104">
        <v>8114.59</v>
      </c>
      <c r="G17" s="164"/>
      <c r="H17" s="164">
        <f t="shared" si="1"/>
        <v>115.35729872581675</v>
      </c>
    </row>
    <row r="18" spans="1:8" x14ac:dyDescent="0.25">
      <c r="A18" s="136">
        <v>3223</v>
      </c>
      <c r="B18" s="137"/>
      <c r="C18" s="138"/>
      <c r="D18" s="139" t="s">
        <v>164</v>
      </c>
      <c r="E18" s="104">
        <v>19416.95</v>
      </c>
      <c r="F18" s="104">
        <v>22296.86</v>
      </c>
      <c r="G18" s="164"/>
      <c r="H18" s="164">
        <f t="shared" si="1"/>
        <v>114.83193807472335</v>
      </c>
    </row>
    <row r="19" spans="1:8" x14ac:dyDescent="0.25">
      <c r="A19" s="136">
        <v>3224</v>
      </c>
      <c r="B19" s="137"/>
      <c r="C19" s="138"/>
      <c r="D19" s="139" t="s">
        <v>136</v>
      </c>
      <c r="E19" s="104">
        <v>796.34</v>
      </c>
      <c r="F19" s="104">
        <v>724.12</v>
      </c>
      <c r="G19" s="164"/>
      <c r="H19" s="164">
        <f t="shared" si="1"/>
        <v>90.931009367857953</v>
      </c>
    </row>
    <row r="20" spans="1:8" x14ac:dyDescent="0.25">
      <c r="A20" s="136">
        <v>3225</v>
      </c>
      <c r="B20" s="137"/>
      <c r="C20" s="138"/>
      <c r="D20" s="139" t="s">
        <v>137</v>
      </c>
      <c r="E20" s="104">
        <v>0</v>
      </c>
      <c r="F20" s="104">
        <v>0</v>
      </c>
      <c r="G20" s="164"/>
      <c r="H20" s="164">
        <f t="shared" si="1"/>
        <v>0</v>
      </c>
    </row>
    <row r="21" spans="1:8" x14ac:dyDescent="0.25">
      <c r="A21" s="136">
        <v>3227</v>
      </c>
      <c r="B21" s="137"/>
      <c r="C21" s="138"/>
      <c r="D21" s="139" t="s">
        <v>165</v>
      </c>
      <c r="E21" s="104">
        <v>0</v>
      </c>
      <c r="F21" s="104">
        <v>165.69</v>
      </c>
      <c r="G21" s="164"/>
      <c r="H21" s="164">
        <f t="shared" si="1"/>
        <v>0</v>
      </c>
    </row>
    <row r="22" spans="1:8" s="27" customFormat="1" x14ac:dyDescent="0.25">
      <c r="A22" s="190">
        <v>323</v>
      </c>
      <c r="B22" s="191"/>
      <c r="C22" s="192"/>
      <c r="D22" s="134" t="s">
        <v>138</v>
      </c>
      <c r="E22" s="135">
        <v>15900.14</v>
      </c>
      <c r="F22" s="135">
        <v>8717.1</v>
      </c>
      <c r="G22" s="164"/>
      <c r="H22" s="164">
        <f t="shared" si="1"/>
        <v>54.824045574441485</v>
      </c>
    </row>
    <row r="23" spans="1:8" x14ac:dyDescent="0.25">
      <c r="A23" s="136">
        <v>3231</v>
      </c>
      <c r="B23" s="137"/>
      <c r="C23" s="138"/>
      <c r="D23" s="139" t="s">
        <v>134</v>
      </c>
      <c r="E23" s="104">
        <v>1420.14</v>
      </c>
      <c r="F23" s="104">
        <v>881.96</v>
      </c>
      <c r="G23" s="164"/>
      <c r="H23" s="164">
        <f t="shared" si="1"/>
        <v>62.1037362513555</v>
      </c>
    </row>
    <row r="24" spans="1:8" x14ac:dyDescent="0.25">
      <c r="A24" s="136">
        <v>3232</v>
      </c>
      <c r="B24" s="137"/>
      <c r="C24" s="138"/>
      <c r="D24" s="139" t="s">
        <v>205</v>
      </c>
      <c r="E24" s="104">
        <v>1327.23</v>
      </c>
      <c r="F24" s="104">
        <v>1504.8</v>
      </c>
      <c r="G24" s="164"/>
      <c r="H24" s="164">
        <f t="shared" si="1"/>
        <v>113.37899233742456</v>
      </c>
    </row>
    <row r="25" spans="1:8" x14ac:dyDescent="0.25">
      <c r="A25" s="136">
        <v>3233</v>
      </c>
      <c r="B25" s="137"/>
      <c r="C25" s="138"/>
      <c r="D25" s="139" t="s">
        <v>166</v>
      </c>
      <c r="E25" s="104">
        <v>663.61</v>
      </c>
      <c r="F25" s="104">
        <v>42.48</v>
      </c>
      <c r="G25" s="164"/>
      <c r="H25" s="164">
        <f t="shared" si="1"/>
        <v>6.4013501906240116</v>
      </c>
    </row>
    <row r="26" spans="1:8" x14ac:dyDescent="0.25">
      <c r="A26" s="136">
        <v>3234</v>
      </c>
      <c r="B26" s="137"/>
      <c r="C26" s="138"/>
      <c r="D26" s="139" t="s">
        <v>140</v>
      </c>
      <c r="E26" s="104">
        <v>6636.14</v>
      </c>
      <c r="F26" s="104">
        <v>3067.18</v>
      </c>
      <c r="G26" s="164"/>
      <c r="H26" s="164">
        <f t="shared" si="1"/>
        <v>46.219338350306046</v>
      </c>
    </row>
    <row r="27" spans="1:8" x14ac:dyDescent="0.25">
      <c r="A27" s="136">
        <v>3237</v>
      </c>
      <c r="B27" s="137"/>
      <c r="C27" s="138"/>
      <c r="D27" s="139" t="s">
        <v>265</v>
      </c>
      <c r="E27" s="104">
        <v>1459.95</v>
      </c>
      <c r="F27" s="104">
        <v>1069.93</v>
      </c>
      <c r="G27" s="164"/>
      <c r="H27" s="164">
        <f t="shared" si="1"/>
        <v>73.285386485838558</v>
      </c>
    </row>
    <row r="28" spans="1:8" x14ac:dyDescent="0.25">
      <c r="A28" s="136">
        <v>3236</v>
      </c>
      <c r="B28" s="137"/>
      <c r="C28" s="138"/>
      <c r="D28" s="139" t="s">
        <v>167</v>
      </c>
      <c r="E28" s="104">
        <v>2203.14</v>
      </c>
      <c r="F28" s="104">
        <v>884</v>
      </c>
      <c r="G28" s="164"/>
      <c r="H28" s="164">
        <f t="shared" si="1"/>
        <v>40.124549506613292</v>
      </c>
    </row>
    <row r="29" spans="1:8" x14ac:dyDescent="0.25">
      <c r="A29" s="136">
        <v>3238</v>
      </c>
      <c r="B29" s="137"/>
      <c r="C29" s="138"/>
      <c r="D29" s="139" t="s">
        <v>144</v>
      </c>
      <c r="E29" s="104">
        <v>1725.4</v>
      </c>
      <c r="F29" s="104">
        <v>841.39</v>
      </c>
      <c r="G29" s="164"/>
      <c r="H29" s="164">
        <f t="shared" si="1"/>
        <v>48.76492407557668</v>
      </c>
    </row>
    <row r="30" spans="1:8" x14ac:dyDescent="0.25">
      <c r="A30" s="136">
        <v>3239</v>
      </c>
      <c r="B30" s="137"/>
      <c r="C30" s="138"/>
      <c r="D30" s="139" t="s">
        <v>145</v>
      </c>
      <c r="E30" s="104">
        <v>464.53</v>
      </c>
      <c r="F30" s="104">
        <v>425.36</v>
      </c>
      <c r="G30" s="164"/>
      <c r="H30" s="164">
        <f t="shared" si="1"/>
        <v>91.567821238671357</v>
      </c>
    </row>
    <row r="31" spans="1:8" s="27" customFormat="1" x14ac:dyDescent="0.25">
      <c r="A31" s="190">
        <v>329</v>
      </c>
      <c r="B31" s="191"/>
      <c r="C31" s="192"/>
      <c r="D31" s="134" t="s">
        <v>168</v>
      </c>
      <c r="E31" s="135">
        <v>1406.86</v>
      </c>
      <c r="F31" s="135">
        <v>652.85</v>
      </c>
      <c r="G31" s="164"/>
      <c r="H31" s="164">
        <f t="shared" si="1"/>
        <v>46.404759535419309</v>
      </c>
    </row>
    <row r="32" spans="1:8" s="27" customFormat="1" x14ac:dyDescent="0.25">
      <c r="A32" s="190">
        <v>3292</v>
      </c>
      <c r="B32" s="191"/>
      <c r="C32" s="192"/>
      <c r="D32" s="134" t="s">
        <v>147</v>
      </c>
      <c r="E32" s="135">
        <v>1061.78</v>
      </c>
      <c r="F32" s="135">
        <v>466.91</v>
      </c>
      <c r="G32" s="164"/>
      <c r="H32" s="164">
        <f t="shared" si="1"/>
        <v>43.974269622709038</v>
      </c>
    </row>
    <row r="33" spans="1:8" x14ac:dyDescent="0.25">
      <c r="A33" s="136">
        <v>3293</v>
      </c>
      <c r="B33" s="137"/>
      <c r="C33" s="138"/>
      <c r="D33" s="139" t="s">
        <v>299</v>
      </c>
      <c r="E33" s="104">
        <v>199.08</v>
      </c>
      <c r="F33" s="104">
        <v>0</v>
      </c>
      <c r="G33" s="164"/>
      <c r="H33" s="164">
        <f t="shared" si="1"/>
        <v>0</v>
      </c>
    </row>
    <row r="34" spans="1:8" x14ac:dyDescent="0.25">
      <c r="A34" s="136">
        <v>3296</v>
      </c>
      <c r="B34" s="137"/>
      <c r="C34" s="138"/>
      <c r="D34" s="139" t="s">
        <v>287</v>
      </c>
      <c r="E34" s="104">
        <v>0</v>
      </c>
      <c r="F34" s="104">
        <v>0</v>
      </c>
      <c r="G34" s="164"/>
      <c r="H34" s="164">
        <f t="shared" si="1"/>
        <v>0</v>
      </c>
    </row>
    <row r="35" spans="1:8" x14ac:dyDescent="0.25">
      <c r="A35" s="136">
        <v>3294</v>
      </c>
      <c r="B35" s="137"/>
      <c r="C35" s="138"/>
      <c r="D35" s="139" t="s">
        <v>149</v>
      </c>
      <c r="E35" s="104">
        <v>106.18</v>
      </c>
      <c r="F35" s="104">
        <v>55</v>
      </c>
      <c r="G35" s="164"/>
      <c r="H35" s="164">
        <f t="shared" si="1"/>
        <v>51.798832171783758</v>
      </c>
    </row>
    <row r="36" spans="1:8" x14ac:dyDescent="0.25">
      <c r="A36" s="136">
        <v>3295</v>
      </c>
      <c r="B36" s="137"/>
      <c r="C36" s="138"/>
      <c r="D36" s="139" t="s">
        <v>150</v>
      </c>
      <c r="E36" s="104">
        <v>39.82</v>
      </c>
      <c r="F36" s="104">
        <v>130.94</v>
      </c>
      <c r="G36" s="164"/>
      <c r="H36" s="164">
        <f t="shared" si="1"/>
        <v>328.82973380210944</v>
      </c>
    </row>
    <row r="37" spans="1:8" x14ac:dyDescent="0.25">
      <c r="A37" s="136">
        <v>3299</v>
      </c>
      <c r="B37" s="137"/>
      <c r="C37" s="138"/>
      <c r="D37" s="139" t="s">
        <v>168</v>
      </c>
      <c r="E37" s="104">
        <v>0</v>
      </c>
      <c r="F37" s="104">
        <v>0</v>
      </c>
      <c r="G37" s="164"/>
      <c r="H37" s="164">
        <f t="shared" si="1"/>
        <v>0</v>
      </c>
    </row>
    <row r="38" spans="1:8" s="28" customFormat="1" x14ac:dyDescent="0.25">
      <c r="A38" s="141">
        <v>34</v>
      </c>
      <c r="B38" s="142"/>
      <c r="C38" s="143"/>
      <c r="D38" s="127" t="s">
        <v>51</v>
      </c>
      <c r="E38" s="128">
        <f t="shared" ref="E38" si="3">E39</f>
        <v>664</v>
      </c>
      <c r="F38" s="128">
        <v>676.97</v>
      </c>
      <c r="G38" s="164"/>
      <c r="H38" s="164">
        <f t="shared" si="1"/>
        <v>101.95331325301204</v>
      </c>
    </row>
    <row r="39" spans="1:8" s="27" customFormat="1" x14ac:dyDescent="0.25">
      <c r="A39" s="190">
        <v>343</v>
      </c>
      <c r="B39" s="191"/>
      <c r="C39" s="192"/>
      <c r="D39" s="134" t="s">
        <v>152</v>
      </c>
      <c r="E39" s="135">
        <f>E40+E41</f>
        <v>664</v>
      </c>
      <c r="F39" s="135">
        <v>676.97</v>
      </c>
      <c r="G39" s="164"/>
      <c r="H39" s="164">
        <f t="shared" si="1"/>
        <v>101.95331325301204</v>
      </c>
    </row>
    <row r="40" spans="1:8" ht="14.45" customHeight="1" x14ac:dyDescent="0.25">
      <c r="A40" s="136">
        <v>3431</v>
      </c>
      <c r="B40" s="137"/>
      <c r="C40" s="138"/>
      <c r="D40" s="139" t="s">
        <v>153</v>
      </c>
      <c r="E40" s="104">
        <v>654</v>
      </c>
      <c r="F40" s="104">
        <v>666.31</v>
      </c>
      <c r="G40" s="164"/>
      <c r="H40" s="164">
        <f t="shared" si="1"/>
        <v>101.8822629969419</v>
      </c>
    </row>
    <row r="41" spans="1:8" x14ac:dyDescent="0.25">
      <c r="A41" s="136">
        <v>3433</v>
      </c>
      <c r="B41" s="137"/>
      <c r="C41" s="138"/>
      <c r="D41" s="139" t="s">
        <v>154</v>
      </c>
      <c r="E41" s="104">
        <v>10</v>
      </c>
      <c r="F41" s="104">
        <v>10.66</v>
      </c>
      <c r="G41" s="164"/>
      <c r="H41" s="164">
        <f t="shared" si="1"/>
        <v>106.60000000000001</v>
      </c>
    </row>
    <row r="42" spans="1:8" s="28" customFormat="1" ht="25.5" customHeight="1" x14ac:dyDescent="0.25">
      <c r="A42" s="253" t="s">
        <v>57</v>
      </c>
      <c r="B42" s="254"/>
      <c r="C42" s="255"/>
      <c r="D42" s="127" t="s">
        <v>58</v>
      </c>
      <c r="E42" s="128">
        <f t="shared" ref="E42:F42" si="4">E43</f>
        <v>0</v>
      </c>
      <c r="F42" s="128">
        <f t="shared" si="4"/>
        <v>0</v>
      </c>
      <c r="G42" s="164"/>
      <c r="H42" s="164">
        <f t="shared" si="1"/>
        <v>0</v>
      </c>
    </row>
    <row r="43" spans="1:8" s="27" customFormat="1" ht="15" customHeight="1" x14ac:dyDescent="0.25">
      <c r="A43" s="132">
        <v>4</v>
      </c>
      <c r="B43" s="133"/>
      <c r="C43" s="134"/>
      <c r="D43" s="134" t="s">
        <v>176</v>
      </c>
      <c r="E43" s="135">
        <f t="shared" ref="E43:F43" si="5">E45</f>
        <v>0</v>
      </c>
      <c r="F43" s="135">
        <f t="shared" si="5"/>
        <v>0</v>
      </c>
      <c r="G43" s="164"/>
      <c r="H43" s="164">
        <f t="shared" si="1"/>
        <v>0</v>
      </c>
    </row>
    <row r="44" spans="1:8" s="28" customFormat="1" ht="15.75" customHeight="1" x14ac:dyDescent="0.25">
      <c r="A44" s="141">
        <v>42</v>
      </c>
      <c r="B44" s="142"/>
      <c r="C44" s="143"/>
      <c r="D44" s="127" t="s">
        <v>71</v>
      </c>
      <c r="E44" s="91">
        <f>E45</f>
        <v>0</v>
      </c>
      <c r="F44" s="91">
        <f>F45</f>
        <v>0</v>
      </c>
      <c r="G44" s="164"/>
      <c r="H44" s="164">
        <f t="shared" si="1"/>
        <v>0</v>
      </c>
    </row>
    <row r="45" spans="1:8" s="27" customFormat="1" ht="15.75" customHeight="1" x14ac:dyDescent="0.25">
      <c r="A45" s="190">
        <v>422</v>
      </c>
      <c r="B45" s="191"/>
      <c r="C45" s="192"/>
      <c r="D45" s="134" t="s">
        <v>157</v>
      </c>
      <c r="E45" s="95">
        <f>E46+E47</f>
        <v>0</v>
      </c>
      <c r="F45" s="95">
        <f>F46+F47</f>
        <v>0</v>
      </c>
      <c r="G45" s="164"/>
      <c r="H45" s="164">
        <f t="shared" si="1"/>
        <v>0</v>
      </c>
    </row>
    <row r="46" spans="1:8" ht="15.75" customHeight="1" x14ac:dyDescent="0.25">
      <c r="A46" s="136">
        <v>4221</v>
      </c>
      <c r="B46" s="137"/>
      <c r="C46" s="138"/>
      <c r="D46" s="139" t="s">
        <v>158</v>
      </c>
      <c r="E46" s="104">
        <v>0</v>
      </c>
      <c r="F46" s="104">
        <v>0</v>
      </c>
      <c r="G46" s="164"/>
      <c r="H46" s="164">
        <f t="shared" si="1"/>
        <v>0</v>
      </c>
    </row>
    <row r="47" spans="1:8" ht="15.75" customHeight="1" x14ac:dyDescent="0.25">
      <c r="A47" s="136">
        <v>4227</v>
      </c>
      <c r="B47" s="137"/>
      <c r="C47" s="138"/>
      <c r="D47" s="139" t="s">
        <v>179</v>
      </c>
      <c r="E47" s="104">
        <v>0</v>
      </c>
      <c r="F47" s="104">
        <v>0</v>
      </c>
      <c r="G47" s="164"/>
      <c r="H47" s="164">
        <f t="shared" si="1"/>
        <v>0</v>
      </c>
    </row>
    <row r="48" spans="1:8" ht="15.75" customHeight="1" x14ac:dyDescent="0.25">
      <c r="A48" s="136"/>
      <c r="B48" s="137"/>
      <c r="C48" s="138"/>
      <c r="D48" s="139" t="s">
        <v>348</v>
      </c>
      <c r="E48" s="154" t="s">
        <v>349</v>
      </c>
      <c r="F48" s="154">
        <v>2647.82</v>
      </c>
      <c r="G48" s="164"/>
      <c r="H48" s="164">
        <f t="shared" si="1"/>
        <v>0</v>
      </c>
    </row>
    <row r="49" spans="1:8" s="28" customFormat="1" ht="43.5" customHeight="1" x14ac:dyDescent="0.25">
      <c r="A49" s="141">
        <v>1003</v>
      </c>
      <c r="B49" s="142"/>
      <c r="C49" s="143"/>
      <c r="D49" s="127" t="s">
        <v>59</v>
      </c>
      <c r="E49" s="128">
        <f>E50+E69+E78+E98</f>
        <v>35722</v>
      </c>
      <c r="F49" s="128">
        <v>77900.7</v>
      </c>
      <c r="G49" s="164"/>
      <c r="H49" s="164">
        <f t="shared" si="1"/>
        <v>218.07485583114047</v>
      </c>
    </row>
    <row r="50" spans="1:8" s="28" customFormat="1" ht="42.75" customHeight="1" x14ac:dyDescent="0.25">
      <c r="A50" s="253" t="s">
        <v>180</v>
      </c>
      <c r="B50" s="254"/>
      <c r="C50" s="255"/>
      <c r="D50" s="127" t="s">
        <v>62</v>
      </c>
      <c r="E50" s="128">
        <f t="shared" ref="E50" si="6">E51</f>
        <v>21070</v>
      </c>
      <c r="F50" s="128">
        <v>20769.400000000001</v>
      </c>
      <c r="G50" s="164"/>
      <c r="H50" s="164">
        <f t="shared" si="1"/>
        <v>98.573327005220705</v>
      </c>
    </row>
    <row r="51" spans="1:8" s="29" customFormat="1" ht="15" customHeight="1" x14ac:dyDescent="0.25">
      <c r="A51" s="259" t="s">
        <v>55</v>
      </c>
      <c r="B51" s="260"/>
      <c r="C51" s="261"/>
      <c r="D51" s="130" t="s">
        <v>90</v>
      </c>
      <c r="E51" s="131">
        <f t="shared" ref="E51" si="7">E52</f>
        <v>21070</v>
      </c>
      <c r="F51" s="131">
        <v>20769.400000000001</v>
      </c>
      <c r="G51" s="164"/>
      <c r="H51" s="164">
        <f t="shared" si="1"/>
        <v>98.573327005220705</v>
      </c>
    </row>
    <row r="52" spans="1:8" s="29" customFormat="1" ht="15" customHeight="1" x14ac:dyDescent="0.25">
      <c r="A52" s="165">
        <v>3</v>
      </c>
      <c r="B52" s="129"/>
      <c r="C52" s="130"/>
      <c r="D52" s="130" t="s">
        <v>18</v>
      </c>
      <c r="E52" s="131">
        <f t="shared" ref="E52" si="8">E53+E56+E60</f>
        <v>21070</v>
      </c>
      <c r="F52" s="131">
        <v>18535.73</v>
      </c>
      <c r="G52" s="164"/>
      <c r="H52" s="164">
        <f t="shared" si="1"/>
        <v>87.97214048410062</v>
      </c>
    </row>
    <row r="53" spans="1:8" s="28" customFormat="1" ht="15" customHeight="1" x14ac:dyDescent="0.25">
      <c r="A53" s="125">
        <v>31</v>
      </c>
      <c r="B53" s="126"/>
      <c r="C53" s="127"/>
      <c r="D53" s="127" t="s">
        <v>19</v>
      </c>
      <c r="E53" s="128">
        <v>21070</v>
      </c>
      <c r="F53" s="128">
        <v>15758.02</v>
      </c>
      <c r="G53" s="164"/>
      <c r="H53" s="164">
        <f t="shared" si="1"/>
        <v>74.788894162316083</v>
      </c>
    </row>
    <row r="54" spans="1:8" s="27" customFormat="1" ht="15" customHeight="1" x14ac:dyDescent="0.25">
      <c r="A54" s="132">
        <v>311</v>
      </c>
      <c r="B54" s="133"/>
      <c r="C54" s="134"/>
      <c r="D54" s="134" t="s">
        <v>116</v>
      </c>
      <c r="E54" s="135">
        <v>21070</v>
      </c>
      <c r="F54" s="135">
        <v>12381.4</v>
      </c>
      <c r="G54" s="164"/>
      <c r="H54" s="164">
        <f t="shared" si="1"/>
        <v>58.76317038443284</v>
      </c>
    </row>
    <row r="55" spans="1:8" ht="15" customHeight="1" x14ac:dyDescent="0.25">
      <c r="A55" s="144">
        <v>3111</v>
      </c>
      <c r="B55" s="145"/>
      <c r="C55" s="139"/>
      <c r="D55" s="139" t="s">
        <v>117</v>
      </c>
      <c r="E55" s="104">
        <v>18085.84</v>
      </c>
      <c r="F55" s="104">
        <v>12381.4</v>
      </c>
      <c r="G55" s="164"/>
      <c r="H55" s="164">
        <f t="shared" si="1"/>
        <v>68.45908180101118</v>
      </c>
    </row>
    <row r="56" spans="1:8" s="27" customFormat="1" ht="15" customHeight="1" x14ac:dyDescent="0.25">
      <c r="A56" s="132">
        <v>312</v>
      </c>
      <c r="B56" s="133"/>
      <c r="C56" s="134"/>
      <c r="D56" s="134" t="s">
        <v>120</v>
      </c>
      <c r="E56" s="193">
        <v>0</v>
      </c>
      <c r="F56" s="193">
        <v>2500</v>
      </c>
      <c r="G56" s="164"/>
      <c r="H56" s="164">
        <f t="shared" si="1"/>
        <v>0</v>
      </c>
    </row>
    <row r="57" spans="1:8" ht="15" customHeight="1" x14ac:dyDescent="0.25">
      <c r="A57" s="144">
        <v>3121</v>
      </c>
      <c r="B57" s="145"/>
      <c r="C57" s="139"/>
      <c r="D57" s="139" t="s">
        <v>120</v>
      </c>
      <c r="E57" s="154">
        <v>0</v>
      </c>
      <c r="F57" s="154">
        <v>2500</v>
      </c>
      <c r="G57" s="164"/>
      <c r="H57" s="164">
        <f t="shared" si="1"/>
        <v>0</v>
      </c>
    </row>
    <row r="58" spans="1:8" s="27" customFormat="1" ht="15" customHeight="1" x14ac:dyDescent="0.25">
      <c r="A58" s="132">
        <v>313</v>
      </c>
      <c r="B58" s="133"/>
      <c r="C58" s="134"/>
      <c r="D58" s="134" t="s">
        <v>125</v>
      </c>
      <c r="E58" s="135">
        <v>2984.16</v>
      </c>
      <c r="F58" s="135">
        <v>876.62</v>
      </c>
      <c r="G58" s="164"/>
      <c r="H58" s="164">
        <f t="shared" si="1"/>
        <v>29.375770736153562</v>
      </c>
    </row>
    <row r="59" spans="1:8" ht="15" customHeight="1" x14ac:dyDescent="0.25">
      <c r="A59" s="144">
        <v>3132</v>
      </c>
      <c r="B59" s="145"/>
      <c r="C59" s="139"/>
      <c r="D59" s="139" t="s">
        <v>169</v>
      </c>
      <c r="E59" s="104">
        <v>2984.16</v>
      </c>
      <c r="F59" s="104">
        <v>876.62</v>
      </c>
      <c r="G59" s="164"/>
      <c r="H59" s="164">
        <f t="shared" si="1"/>
        <v>29.375770736153562</v>
      </c>
    </row>
    <row r="60" spans="1:8" s="28" customFormat="1" x14ac:dyDescent="0.25">
      <c r="A60" s="125">
        <v>32</v>
      </c>
      <c r="B60" s="186"/>
      <c r="C60" s="187"/>
      <c r="D60" s="187" t="s">
        <v>30</v>
      </c>
      <c r="E60" s="128">
        <f t="shared" ref="E60" si="9">E61+E66</f>
        <v>0</v>
      </c>
      <c r="F60" s="128">
        <v>2777.71</v>
      </c>
      <c r="G60" s="164"/>
      <c r="H60" s="164">
        <f t="shared" si="1"/>
        <v>0</v>
      </c>
    </row>
    <row r="61" spans="1:8" s="27" customFormat="1" x14ac:dyDescent="0.25">
      <c r="A61" s="132">
        <v>321</v>
      </c>
      <c r="B61" s="194"/>
      <c r="C61" s="195"/>
      <c r="D61" s="195" t="s">
        <v>127</v>
      </c>
      <c r="E61" s="135">
        <f t="shared" ref="E61" si="10">SUM(E62+E64)</f>
        <v>0</v>
      </c>
      <c r="F61" s="135">
        <v>91.76</v>
      </c>
      <c r="G61" s="164"/>
      <c r="H61" s="164">
        <f t="shared" si="1"/>
        <v>0</v>
      </c>
    </row>
    <row r="62" spans="1:8" x14ac:dyDescent="0.25">
      <c r="A62" s="144">
        <v>3211</v>
      </c>
      <c r="B62" s="146"/>
      <c r="C62" s="147"/>
      <c r="D62" s="147" t="s">
        <v>128</v>
      </c>
      <c r="E62" s="104">
        <v>0</v>
      </c>
      <c r="F62" s="104">
        <v>191.09</v>
      </c>
      <c r="G62" s="164"/>
      <c r="H62" s="164">
        <f t="shared" si="1"/>
        <v>0</v>
      </c>
    </row>
    <row r="63" spans="1:8" x14ac:dyDescent="0.25">
      <c r="A63" s="213">
        <v>3212</v>
      </c>
      <c r="B63" s="146"/>
      <c r="C63" s="147"/>
      <c r="D63" s="147" t="s">
        <v>264</v>
      </c>
      <c r="E63" s="104">
        <v>0</v>
      </c>
      <c r="F63" s="104">
        <v>2166.9499999999998</v>
      </c>
      <c r="G63" s="164"/>
      <c r="H63" s="164">
        <f t="shared" si="1"/>
        <v>0</v>
      </c>
    </row>
    <row r="64" spans="1:8" x14ac:dyDescent="0.25">
      <c r="A64" s="144">
        <v>3231</v>
      </c>
      <c r="B64" s="146"/>
      <c r="C64" s="147"/>
      <c r="D64" s="147" t="s">
        <v>336</v>
      </c>
      <c r="E64" s="104">
        <v>0</v>
      </c>
      <c r="F64" s="104">
        <v>177.91</v>
      </c>
      <c r="G64" s="164"/>
      <c r="H64" s="164">
        <f>IFERROR(F64/E64*100,0)</f>
        <v>0</v>
      </c>
    </row>
    <row r="65" spans="1:8" x14ac:dyDescent="0.25">
      <c r="A65" s="213">
        <v>3299</v>
      </c>
      <c r="B65" s="146"/>
      <c r="C65" s="147"/>
      <c r="D65" s="147" t="s">
        <v>281</v>
      </c>
      <c r="E65" s="104">
        <v>0</v>
      </c>
      <c r="F65" s="104">
        <v>150</v>
      </c>
      <c r="G65" s="164"/>
      <c r="H65" s="164">
        <f t="shared" si="1"/>
        <v>0</v>
      </c>
    </row>
    <row r="66" spans="1:8" s="27" customFormat="1" x14ac:dyDescent="0.25">
      <c r="A66" s="132">
        <v>3237</v>
      </c>
      <c r="B66" s="194"/>
      <c r="C66" s="195"/>
      <c r="D66" s="195" t="s">
        <v>286</v>
      </c>
      <c r="E66" s="95">
        <v>0</v>
      </c>
      <c r="F66" s="95">
        <v>0</v>
      </c>
      <c r="G66" s="164"/>
      <c r="H66" s="164">
        <f t="shared" si="1"/>
        <v>0</v>
      </c>
    </row>
    <row r="67" spans="1:8" s="27" customFormat="1" x14ac:dyDescent="0.25">
      <c r="A67" s="132">
        <v>3721</v>
      </c>
      <c r="B67" s="194"/>
      <c r="C67" s="195"/>
      <c r="D67" s="195" t="s">
        <v>273</v>
      </c>
      <c r="E67" s="95"/>
      <c r="F67" s="95">
        <v>836.5</v>
      </c>
      <c r="G67" s="164"/>
      <c r="H67" s="164">
        <f t="shared" si="1"/>
        <v>0</v>
      </c>
    </row>
    <row r="68" spans="1:8" x14ac:dyDescent="0.25">
      <c r="A68" s="144">
        <v>37215</v>
      </c>
      <c r="B68" s="146"/>
      <c r="C68" s="147"/>
      <c r="D68" s="147" t="s">
        <v>335</v>
      </c>
      <c r="E68" s="104">
        <v>0</v>
      </c>
      <c r="F68" s="104">
        <v>1397.17</v>
      </c>
      <c r="G68" s="164"/>
      <c r="H68" s="164">
        <f t="shared" si="1"/>
        <v>0</v>
      </c>
    </row>
    <row r="69" spans="1:8" s="28" customFormat="1" ht="25.5" customHeight="1" x14ac:dyDescent="0.25">
      <c r="A69" s="253" t="s">
        <v>181</v>
      </c>
      <c r="B69" s="254"/>
      <c r="C69" s="255"/>
      <c r="D69" s="127" t="s">
        <v>63</v>
      </c>
      <c r="E69" s="128">
        <v>0</v>
      </c>
      <c r="F69" s="128">
        <v>1035.06</v>
      </c>
      <c r="G69" s="164"/>
      <c r="H69" s="164">
        <f t="shared" si="1"/>
        <v>0</v>
      </c>
    </row>
    <row r="70" spans="1:8" s="29" customFormat="1" ht="15" customHeight="1" x14ac:dyDescent="0.25">
      <c r="A70" s="148" t="s">
        <v>55</v>
      </c>
      <c r="B70" s="129"/>
      <c r="C70" s="130"/>
      <c r="D70" s="130" t="s">
        <v>89</v>
      </c>
      <c r="E70" s="102">
        <v>0</v>
      </c>
      <c r="F70" s="102">
        <v>1035.06</v>
      </c>
      <c r="G70" s="164"/>
      <c r="H70" s="164">
        <f t="shared" si="1"/>
        <v>0</v>
      </c>
    </row>
    <row r="71" spans="1:8" s="29" customFormat="1" ht="15" customHeight="1" x14ac:dyDescent="0.25">
      <c r="A71" s="148">
        <v>3</v>
      </c>
      <c r="B71" s="129"/>
      <c r="C71" s="130"/>
      <c r="D71" s="130" t="s">
        <v>18</v>
      </c>
      <c r="E71" s="102">
        <v>0</v>
      </c>
      <c r="F71" s="102">
        <v>1035.06</v>
      </c>
      <c r="G71" s="164"/>
      <c r="H71" s="164">
        <f t="shared" si="1"/>
        <v>0</v>
      </c>
    </row>
    <row r="72" spans="1:8" s="28" customFormat="1" x14ac:dyDescent="0.25">
      <c r="A72" s="125">
        <v>32</v>
      </c>
      <c r="B72" s="186"/>
      <c r="C72" s="187"/>
      <c r="D72" s="127" t="s">
        <v>30</v>
      </c>
      <c r="E72" s="91">
        <v>0</v>
      </c>
      <c r="F72" s="91">
        <v>1035.06</v>
      </c>
      <c r="G72" s="164"/>
      <c r="H72" s="164">
        <f t="shared" ref="H72:H135" si="11">IFERROR(F72/E72*100,0)</f>
        <v>0</v>
      </c>
    </row>
    <row r="73" spans="1:8" s="27" customFormat="1" x14ac:dyDescent="0.25">
      <c r="A73" s="132">
        <v>323</v>
      </c>
      <c r="B73" s="194"/>
      <c r="C73" s="195"/>
      <c r="D73" s="134" t="s">
        <v>138</v>
      </c>
      <c r="E73" s="95">
        <v>0</v>
      </c>
      <c r="F73" s="95">
        <v>1035.06</v>
      </c>
      <c r="G73" s="164"/>
      <c r="H73" s="164">
        <f t="shared" si="11"/>
        <v>0</v>
      </c>
    </row>
    <row r="74" spans="1:8" s="27" customFormat="1" x14ac:dyDescent="0.25">
      <c r="A74" s="132">
        <v>3237</v>
      </c>
      <c r="B74" s="194"/>
      <c r="C74" s="195"/>
      <c r="D74" s="134" t="s">
        <v>328</v>
      </c>
      <c r="E74" s="95">
        <v>0</v>
      </c>
      <c r="F74" s="95">
        <v>1035.06</v>
      </c>
      <c r="G74" s="164"/>
      <c r="H74" s="164">
        <f t="shared" si="11"/>
        <v>0</v>
      </c>
    </row>
    <row r="75" spans="1:8" s="27" customFormat="1" x14ac:dyDescent="0.25">
      <c r="A75" s="132">
        <v>3237</v>
      </c>
      <c r="B75" s="194"/>
      <c r="C75" s="195"/>
      <c r="D75" s="134" t="s">
        <v>329</v>
      </c>
      <c r="E75" s="95"/>
      <c r="F75" s="95">
        <v>1035.06</v>
      </c>
      <c r="G75" s="164"/>
      <c r="H75" s="164">
        <f t="shared" si="11"/>
        <v>0</v>
      </c>
    </row>
    <row r="76" spans="1:8" s="27" customFormat="1" ht="22.5" x14ac:dyDescent="0.25">
      <c r="A76" s="132" t="s">
        <v>330</v>
      </c>
      <c r="B76" s="194"/>
      <c r="C76" s="195"/>
      <c r="D76" s="134" t="s">
        <v>331</v>
      </c>
      <c r="E76" s="95">
        <v>0</v>
      </c>
      <c r="F76" s="95">
        <v>4125</v>
      </c>
      <c r="G76" s="164"/>
      <c r="H76" s="164">
        <f t="shared" si="11"/>
        <v>0</v>
      </c>
    </row>
    <row r="77" spans="1:8" x14ac:dyDescent="0.25">
      <c r="A77" s="144">
        <v>32123</v>
      </c>
      <c r="B77" s="146"/>
      <c r="C77" s="147"/>
      <c r="D77" s="139" t="s">
        <v>327</v>
      </c>
      <c r="E77" s="104">
        <v>0</v>
      </c>
      <c r="F77" s="104">
        <v>4125</v>
      </c>
      <c r="G77" s="164"/>
      <c r="H77" s="164">
        <f t="shared" si="11"/>
        <v>0</v>
      </c>
    </row>
    <row r="78" spans="1:8" s="28" customFormat="1" ht="23.25" customHeight="1" x14ac:dyDescent="0.25">
      <c r="A78" s="253" t="s">
        <v>182</v>
      </c>
      <c r="B78" s="254"/>
      <c r="C78" s="255"/>
      <c r="D78" s="127" t="s">
        <v>64</v>
      </c>
      <c r="E78" s="128">
        <f t="shared" ref="E78" si="12">E79+E93</f>
        <v>0</v>
      </c>
      <c r="F78" s="128">
        <v>46438.14</v>
      </c>
      <c r="G78" s="164"/>
      <c r="H78" s="164">
        <f t="shared" si="11"/>
        <v>0</v>
      </c>
    </row>
    <row r="79" spans="1:8" s="29" customFormat="1" x14ac:dyDescent="0.25">
      <c r="A79" s="165">
        <v>3</v>
      </c>
      <c r="B79" s="129"/>
      <c r="C79" s="130"/>
      <c r="D79" s="130" t="s">
        <v>18</v>
      </c>
      <c r="E79" s="131">
        <f t="shared" ref="E79" si="13">E80+E90</f>
        <v>0</v>
      </c>
      <c r="F79" s="131">
        <v>46438.14</v>
      </c>
      <c r="G79" s="164"/>
      <c r="H79" s="164">
        <f t="shared" si="11"/>
        <v>0</v>
      </c>
    </row>
    <row r="80" spans="1:8" s="28" customFormat="1" x14ac:dyDescent="0.25">
      <c r="A80" s="125">
        <v>32</v>
      </c>
      <c r="B80" s="126"/>
      <c r="C80" s="127"/>
      <c r="D80" s="127" t="s">
        <v>30</v>
      </c>
      <c r="E80" s="128">
        <v>0</v>
      </c>
      <c r="F80" s="128">
        <v>46438.14</v>
      </c>
      <c r="G80" s="164"/>
      <c r="H80" s="164">
        <f t="shared" si="11"/>
        <v>0</v>
      </c>
    </row>
    <row r="81" spans="1:8" s="27" customFormat="1" x14ac:dyDescent="0.25">
      <c r="A81" s="132">
        <v>322</v>
      </c>
      <c r="B81" s="133"/>
      <c r="C81" s="134"/>
      <c r="D81" s="134" t="s">
        <v>131</v>
      </c>
      <c r="E81" s="135">
        <f>E82+E83+E84</f>
        <v>0</v>
      </c>
      <c r="F81" s="135">
        <v>0</v>
      </c>
      <c r="G81" s="164"/>
      <c r="H81" s="164">
        <f t="shared" si="11"/>
        <v>0</v>
      </c>
    </row>
    <row r="82" spans="1:8" x14ac:dyDescent="0.25">
      <c r="A82" s="144">
        <v>3221</v>
      </c>
      <c r="B82" s="145"/>
      <c r="C82" s="139"/>
      <c r="D82" s="139" t="s">
        <v>201</v>
      </c>
      <c r="E82" s="104">
        <v>0</v>
      </c>
      <c r="F82" s="104">
        <v>0</v>
      </c>
      <c r="G82" s="164"/>
      <c r="H82" s="164">
        <f t="shared" si="11"/>
        <v>0</v>
      </c>
    </row>
    <row r="83" spans="1:8" x14ac:dyDescent="0.25">
      <c r="A83" s="144">
        <v>3223</v>
      </c>
      <c r="B83" s="145"/>
      <c r="C83" s="139"/>
      <c r="D83" s="139" t="s">
        <v>135</v>
      </c>
      <c r="E83" s="104">
        <v>0</v>
      </c>
      <c r="F83" s="104">
        <v>0</v>
      </c>
      <c r="G83" s="164"/>
      <c r="H83" s="164">
        <f t="shared" si="11"/>
        <v>0</v>
      </c>
    </row>
    <row r="84" spans="1:8" x14ac:dyDescent="0.25">
      <c r="A84" s="144">
        <v>3224</v>
      </c>
      <c r="B84" s="145"/>
      <c r="C84" s="139"/>
      <c r="D84" s="139" t="s">
        <v>136</v>
      </c>
      <c r="E84" s="104">
        <v>0</v>
      </c>
      <c r="F84" s="104">
        <v>0</v>
      </c>
      <c r="G84" s="164"/>
      <c r="H84" s="164">
        <f t="shared" si="11"/>
        <v>0</v>
      </c>
    </row>
    <row r="85" spans="1:8" s="27" customFormat="1" x14ac:dyDescent="0.25">
      <c r="A85" s="132">
        <v>323</v>
      </c>
      <c r="B85" s="133"/>
      <c r="C85" s="134"/>
      <c r="D85" s="134" t="s">
        <v>138</v>
      </c>
      <c r="E85" s="135">
        <v>0</v>
      </c>
      <c r="F85" s="135">
        <v>0</v>
      </c>
      <c r="G85" s="164"/>
      <c r="H85" s="164">
        <f t="shared" si="11"/>
        <v>0</v>
      </c>
    </row>
    <row r="86" spans="1:8" x14ac:dyDescent="0.25">
      <c r="A86" s="144">
        <v>3232</v>
      </c>
      <c r="B86" s="145"/>
      <c r="C86" s="139"/>
      <c r="D86" s="139" t="s">
        <v>139</v>
      </c>
      <c r="E86" s="104">
        <v>0</v>
      </c>
      <c r="F86" s="104">
        <v>15299.85</v>
      </c>
      <c r="G86" s="164"/>
      <c r="H86" s="164">
        <f t="shared" si="11"/>
        <v>0</v>
      </c>
    </row>
    <row r="87" spans="1:8" x14ac:dyDescent="0.25">
      <c r="A87" s="144">
        <v>3231</v>
      </c>
      <c r="B87" s="145"/>
      <c r="C87" s="139"/>
      <c r="D87" s="139" t="s">
        <v>288</v>
      </c>
      <c r="E87" s="104">
        <v>0</v>
      </c>
      <c r="F87" s="104">
        <v>0</v>
      </c>
      <c r="G87" s="164"/>
      <c r="H87" s="164">
        <f t="shared" si="11"/>
        <v>0</v>
      </c>
    </row>
    <row r="88" spans="1:8" x14ac:dyDescent="0.25">
      <c r="A88" s="208">
        <v>3237</v>
      </c>
      <c r="B88" s="145"/>
      <c r="C88" s="139"/>
      <c r="D88" s="139" t="s">
        <v>334</v>
      </c>
      <c r="E88" s="104">
        <v>0</v>
      </c>
      <c r="F88" s="104">
        <v>827.84</v>
      </c>
      <c r="G88" s="164"/>
      <c r="H88" s="164">
        <f t="shared" si="11"/>
        <v>0</v>
      </c>
    </row>
    <row r="89" spans="1:8" x14ac:dyDescent="0.25">
      <c r="A89" s="144">
        <v>3299</v>
      </c>
      <c r="B89" s="145"/>
      <c r="C89" s="139"/>
      <c r="D89" s="139" t="s">
        <v>333</v>
      </c>
      <c r="E89" s="104">
        <v>0</v>
      </c>
      <c r="F89" s="104">
        <v>30310.45</v>
      </c>
      <c r="G89" s="164"/>
      <c r="H89" s="164">
        <f t="shared" si="11"/>
        <v>0</v>
      </c>
    </row>
    <row r="90" spans="1:8" s="28" customFormat="1" x14ac:dyDescent="0.25">
      <c r="A90" s="125">
        <v>34</v>
      </c>
      <c r="B90" s="126"/>
      <c r="C90" s="127"/>
      <c r="D90" s="127" t="s">
        <v>51</v>
      </c>
      <c r="E90" s="91">
        <v>0</v>
      </c>
      <c r="F90" s="91">
        <v>0</v>
      </c>
      <c r="G90" s="164"/>
      <c r="H90" s="164">
        <f t="shared" si="11"/>
        <v>0</v>
      </c>
    </row>
    <row r="91" spans="1:8" s="27" customFormat="1" x14ac:dyDescent="0.25">
      <c r="A91" s="132">
        <v>343</v>
      </c>
      <c r="B91" s="133"/>
      <c r="C91" s="134"/>
      <c r="D91" s="134" t="s">
        <v>152</v>
      </c>
      <c r="E91" s="95">
        <v>0</v>
      </c>
      <c r="F91" s="95">
        <v>0</v>
      </c>
      <c r="G91" s="164"/>
      <c r="H91" s="164">
        <f t="shared" si="11"/>
        <v>0</v>
      </c>
    </row>
    <row r="92" spans="1:8" ht="14.45" customHeight="1" x14ac:dyDescent="0.25">
      <c r="A92" s="144">
        <v>3431</v>
      </c>
      <c r="B92" s="145"/>
      <c r="C92" s="139"/>
      <c r="D92" s="139" t="s">
        <v>153</v>
      </c>
      <c r="E92" s="104">
        <v>0</v>
      </c>
      <c r="F92" s="104">
        <v>0</v>
      </c>
      <c r="G92" s="164"/>
      <c r="H92" s="164">
        <f t="shared" si="11"/>
        <v>0</v>
      </c>
    </row>
    <row r="93" spans="1:8" s="29" customFormat="1" x14ac:dyDescent="0.25">
      <c r="A93" s="165">
        <v>4</v>
      </c>
      <c r="B93" s="129"/>
      <c r="C93" s="130"/>
      <c r="D93" s="130" t="s">
        <v>80</v>
      </c>
      <c r="E93" s="131">
        <f t="shared" ref="E93" si="14">E94</f>
        <v>0</v>
      </c>
      <c r="F93" s="131">
        <v>0</v>
      </c>
      <c r="G93" s="164"/>
      <c r="H93" s="164">
        <f t="shared" si="11"/>
        <v>0</v>
      </c>
    </row>
    <row r="94" spans="1:8" s="28" customFormat="1" x14ac:dyDescent="0.25">
      <c r="A94" s="125">
        <v>42</v>
      </c>
      <c r="B94" s="126"/>
      <c r="C94" s="127"/>
      <c r="D94" s="127" t="s">
        <v>70</v>
      </c>
      <c r="E94" s="128">
        <f t="shared" ref="E94" si="15">E95</f>
        <v>0</v>
      </c>
      <c r="F94" s="128">
        <v>0</v>
      </c>
      <c r="G94" s="164"/>
      <c r="H94" s="164">
        <f t="shared" si="11"/>
        <v>0</v>
      </c>
    </row>
    <row r="95" spans="1:8" s="27" customFormat="1" x14ac:dyDescent="0.25">
      <c r="A95" s="132">
        <v>422</v>
      </c>
      <c r="B95" s="133"/>
      <c r="C95" s="134"/>
      <c r="D95" s="134" t="s">
        <v>157</v>
      </c>
      <c r="E95" s="135">
        <f t="shared" ref="E95" si="16">E96+E97</f>
        <v>0</v>
      </c>
      <c r="F95" s="135">
        <v>0</v>
      </c>
      <c r="G95" s="164"/>
      <c r="H95" s="164">
        <f t="shared" si="11"/>
        <v>0</v>
      </c>
    </row>
    <row r="96" spans="1:8" x14ac:dyDescent="0.25">
      <c r="A96" s="144">
        <v>4221</v>
      </c>
      <c r="B96" s="145"/>
      <c r="C96" s="139"/>
      <c r="D96" s="139" t="s">
        <v>158</v>
      </c>
      <c r="E96" s="104">
        <v>0</v>
      </c>
      <c r="F96" s="104">
        <v>0</v>
      </c>
      <c r="G96" s="164"/>
      <c r="H96" s="164">
        <f t="shared" si="11"/>
        <v>0</v>
      </c>
    </row>
    <row r="97" spans="1:8" ht="15" customHeight="1" x14ac:dyDescent="0.25">
      <c r="A97" s="144">
        <v>4227</v>
      </c>
      <c r="B97" s="145"/>
      <c r="C97" s="139"/>
      <c r="D97" s="139" t="s">
        <v>179</v>
      </c>
      <c r="E97" s="104">
        <v>0</v>
      </c>
      <c r="F97" s="104">
        <v>0</v>
      </c>
      <c r="G97" s="164"/>
      <c r="H97" s="164">
        <f t="shared" si="11"/>
        <v>0</v>
      </c>
    </row>
    <row r="98" spans="1:8" s="28" customFormat="1" ht="13.15" customHeight="1" x14ac:dyDescent="0.25">
      <c r="A98" s="253" t="s">
        <v>65</v>
      </c>
      <c r="B98" s="254"/>
      <c r="C98" s="255"/>
      <c r="D98" s="127" t="s">
        <v>96</v>
      </c>
      <c r="E98" s="91">
        <v>14652</v>
      </c>
      <c r="F98" s="91">
        <v>2675.28</v>
      </c>
      <c r="G98" s="164"/>
      <c r="H98" s="164">
        <f t="shared" si="11"/>
        <v>18.258804258804258</v>
      </c>
    </row>
    <row r="99" spans="1:8" s="29" customFormat="1" ht="13.15" customHeight="1" x14ac:dyDescent="0.25">
      <c r="A99" s="148" t="s">
        <v>183</v>
      </c>
      <c r="B99" s="129"/>
      <c r="C99" s="130"/>
      <c r="D99" s="130" t="s">
        <v>83</v>
      </c>
      <c r="E99" s="102">
        <v>14652</v>
      </c>
      <c r="F99" s="102">
        <v>2675.28</v>
      </c>
      <c r="G99" s="164"/>
      <c r="H99" s="164">
        <f t="shared" si="11"/>
        <v>18.258804258804258</v>
      </c>
    </row>
    <row r="100" spans="1:8" s="29" customFormat="1" ht="14.25" customHeight="1" x14ac:dyDescent="0.25">
      <c r="A100" s="148">
        <v>3</v>
      </c>
      <c r="B100" s="129"/>
      <c r="C100" s="130"/>
      <c r="D100" s="130" t="s">
        <v>18</v>
      </c>
      <c r="E100" s="102">
        <v>14652</v>
      </c>
      <c r="F100" s="102" t="s">
        <v>332</v>
      </c>
      <c r="G100" s="164"/>
      <c r="H100" s="164">
        <f t="shared" si="11"/>
        <v>0</v>
      </c>
    </row>
    <row r="101" spans="1:8" s="28" customFormat="1" x14ac:dyDescent="0.25">
      <c r="A101" s="125">
        <v>32</v>
      </c>
      <c r="B101" s="142"/>
      <c r="C101" s="143"/>
      <c r="D101" s="127" t="s">
        <v>30</v>
      </c>
      <c r="E101" s="91">
        <v>14652</v>
      </c>
      <c r="F101" s="91">
        <v>2675.28</v>
      </c>
      <c r="G101" s="164"/>
      <c r="H101" s="164">
        <f t="shared" si="11"/>
        <v>18.258804258804258</v>
      </c>
    </row>
    <row r="102" spans="1:8" s="27" customFormat="1" x14ac:dyDescent="0.25">
      <c r="A102" s="132">
        <v>322</v>
      </c>
      <c r="B102" s="191"/>
      <c r="C102" s="192"/>
      <c r="D102" s="134" t="s">
        <v>162</v>
      </c>
      <c r="E102" s="95">
        <v>5520</v>
      </c>
      <c r="F102" s="95">
        <v>2675.28</v>
      </c>
      <c r="G102" s="164"/>
      <c r="H102" s="164">
        <f t="shared" si="11"/>
        <v>48.46521739130435</v>
      </c>
    </row>
    <row r="103" spans="1:8" s="27" customFormat="1" x14ac:dyDescent="0.25">
      <c r="A103" s="132" t="s">
        <v>271</v>
      </c>
      <c r="B103" s="191"/>
      <c r="C103" s="192"/>
      <c r="D103" s="134" t="s">
        <v>272</v>
      </c>
      <c r="E103" s="95">
        <v>9132</v>
      </c>
      <c r="F103" s="95">
        <v>2857.82</v>
      </c>
      <c r="G103" s="164"/>
      <c r="H103" s="164">
        <f t="shared" si="11"/>
        <v>31.294568550153308</v>
      </c>
    </row>
    <row r="104" spans="1:8" x14ac:dyDescent="0.25">
      <c r="A104" s="144">
        <v>3222</v>
      </c>
      <c r="B104" s="137"/>
      <c r="C104" s="138"/>
      <c r="D104" s="139" t="s">
        <v>171</v>
      </c>
      <c r="E104" s="104">
        <v>9132</v>
      </c>
      <c r="F104" s="104">
        <v>2857.82</v>
      </c>
      <c r="G104" s="164"/>
      <c r="H104" s="164">
        <f t="shared" si="11"/>
        <v>31.294568550153308</v>
      </c>
    </row>
    <row r="105" spans="1:8" s="28" customFormat="1" ht="25.5" customHeight="1" x14ac:dyDescent="0.25">
      <c r="A105" s="253" t="s">
        <v>66</v>
      </c>
      <c r="B105" s="254"/>
      <c r="C105" s="255"/>
      <c r="D105" s="127" t="s">
        <v>67</v>
      </c>
      <c r="E105" s="91"/>
      <c r="F105" s="91"/>
      <c r="G105" s="164"/>
      <c r="H105" s="164">
        <f t="shared" si="11"/>
        <v>0</v>
      </c>
    </row>
    <row r="106" spans="1:8" s="29" customFormat="1" ht="15" customHeight="1" x14ac:dyDescent="0.25">
      <c r="A106" s="259" t="s">
        <v>177</v>
      </c>
      <c r="B106" s="260"/>
      <c r="C106" s="261"/>
      <c r="D106" s="130" t="s">
        <v>159</v>
      </c>
      <c r="E106" s="131">
        <f t="shared" ref="E106" si="17">E107+E111</f>
        <v>0</v>
      </c>
      <c r="F106" s="131">
        <v>8276.82</v>
      </c>
      <c r="G106" s="164"/>
      <c r="H106" s="164">
        <f t="shared" si="11"/>
        <v>0</v>
      </c>
    </row>
    <row r="107" spans="1:8" s="29" customFormat="1" ht="15" customHeight="1" x14ac:dyDescent="0.25">
      <c r="A107" s="165">
        <v>3</v>
      </c>
      <c r="B107" s="129"/>
      <c r="C107" s="130"/>
      <c r="D107" s="130" t="s">
        <v>18</v>
      </c>
      <c r="E107" s="102">
        <v>0</v>
      </c>
      <c r="F107" s="102">
        <v>3177.22</v>
      </c>
      <c r="G107" s="164"/>
      <c r="H107" s="164">
        <f t="shared" si="11"/>
        <v>0</v>
      </c>
    </row>
    <row r="108" spans="1:8" s="28" customFormat="1" ht="15" customHeight="1" x14ac:dyDescent="0.25">
      <c r="A108" s="125">
        <v>32</v>
      </c>
      <c r="B108" s="126"/>
      <c r="C108" s="127"/>
      <c r="D108" s="127" t="s">
        <v>30</v>
      </c>
      <c r="E108" s="102">
        <v>0</v>
      </c>
      <c r="F108" s="91">
        <v>3177.22</v>
      </c>
      <c r="G108" s="164"/>
      <c r="H108" s="164">
        <f t="shared" si="11"/>
        <v>0</v>
      </c>
    </row>
    <row r="109" spans="1:8" s="27" customFormat="1" ht="15" customHeight="1" x14ac:dyDescent="0.25">
      <c r="A109" s="132">
        <v>3211</v>
      </c>
      <c r="B109" s="133"/>
      <c r="C109" s="134"/>
      <c r="D109" s="134" t="s">
        <v>128</v>
      </c>
      <c r="E109" s="102">
        <v>0</v>
      </c>
      <c r="F109" s="95">
        <v>1990.66</v>
      </c>
      <c r="G109" s="164"/>
      <c r="H109" s="164">
        <f t="shared" si="11"/>
        <v>0</v>
      </c>
    </row>
    <row r="110" spans="1:8" ht="15" customHeight="1" x14ac:dyDescent="0.25">
      <c r="A110" s="144">
        <v>3225</v>
      </c>
      <c r="B110" s="145"/>
      <c r="C110" s="139"/>
      <c r="D110" s="139" t="s">
        <v>137</v>
      </c>
      <c r="E110" s="102">
        <v>0</v>
      </c>
      <c r="F110" s="104">
        <v>1186.56</v>
      </c>
      <c r="G110" s="164"/>
      <c r="H110" s="164">
        <f t="shared" si="11"/>
        <v>0</v>
      </c>
    </row>
    <row r="111" spans="1:8" s="29" customFormat="1" ht="15" customHeight="1" x14ac:dyDescent="0.25">
      <c r="A111" s="165">
        <v>4</v>
      </c>
      <c r="B111" s="129"/>
      <c r="C111" s="130"/>
      <c r="D111" s="130" t="s">
        <v>20</v>
      </c>
      <c r="E111" s="102">
        <v>0</v>
      </c>
      <c r="F111" s="102">
        <v>5099.6000000000004</v>
      </c>
      <c r="G111" s="164"/>
      <c r="H111" s="164">
        <f t="shared" si="11"/>
        <v>0</v>
      </c>
    </row>
    <row r="112" spans="1:8" s="28" customFormat="1" ht="15" customHeight="1" x14ac:dyDescent="0.25">
      <c r="A112" s="125">
        <v>42</v>
      </c>
      <c r="B112" s="126"/>
      <c r="C112" s="127"/>
      <c r="D112" s="127" t="s">
        <v>92</v>
      </c>
      <c r="E112" s="128">
        <v>0</v>
      </c>
      <c r="F112" s="128">
        <v>5099.6000000000004</v>
      </c>
      <c r="G112" s="164"/>
      <c r="H112" s="164">
        <f t="shared" si="11"/>
        <v>0</v>
      </c>
    </row>
    <row r="113" spans="1:8" s="27" customFormat="1" ht="15" customHeight="1" x14ac:dyDescent="0.25">
      <c r="A113" s="132">
        <v>422</v>
      </c>
      <c r="B113" s="133"/>
      <c r="C113" s="134"/>
      <c r="D113" s="134" t="s">
        <v>157</v>
      </c>
      <c r="E113" s="135">
        <v>0</v>
      </c>
      <c r="F113" s="135">
        <v>5099.6000000000004</v>
      </c>
      <c r="G113" s="164"/>
      <c r="H113" s="164">
        <f t="shared" si="11"/>
        <v>0</v>
      </c>
    </row>
    <row r="114" spans="1:8" ht="15" customHeight="1" x14ac:dyDescent="0.25">
      <c r="A114" s="144">
        <v>4221</v>
      </c>
      <c r="B114" s="145"/>
      <c r="C114" s="139"/>
      <c r="D114" s="139" t="s">
        <v>158</v>
      </c>
      <c r="E114" s="104">
        <v>0</v>
      </c>
      <c r="F114" s="104">
        <v>5099.6000000000004</v>
      </c>
      <c r="G114" s="164"/>
      <c r="H114" s="164">
        <f t="shared" si="11"/>
        <v>0</v>
      </c>
    </row>
    <row r="115" spans="1:8" ht="15" customHeight="1" x14ac:dyDescent="0.25">
      <c r="A115" s="144">
        <v>4227</v>
      </c>
      <c r="B115" s="145"/>
      <c r="C115" s="139"/>
      <c r="D115" s="139" t="s">
        <v>202</v>
      </c>
      <c r="E115" s="104">
        <v>0</v>
      </c>
      <c r="F115" s="104">
        <v>0</v>
      </c>
      <c r="G115" s="164"/>
      <c r="H115" s="164">
        <f t="shared" si="11"/>
        <v>0</v>
      </c>
    </row>
    <row r="116" spans="1:8" s="27" customFormat="1" ht="15" customHeight="1" x14ac:dyDescent="0.25">
      <c r="A116" s="132">
        <v>424</v>
      </c>
      <c r="B116" s="133"/>
      <c r="C116" s="134"/>
      <c r="D116" s="134" t="s">
        <v>161</v>
      </c>
      <c r="E116" s="95">
        <v>0</v>
      </c>
      <c r="F116" s="95">
        <v>0</v>
      </c>
      <c r="G116" s="164"/>
      <c r="H116" s="164">
        <f t="shared" si="11"/>
        <v>0</v>
      </c>
    </row>
    <row r="117" spans="1:8" ht="15" customHeight="1" x14ac:dyDescent="0.25">
      <c r="A117" s="144">
        <v>4241</v>
      </c>
      <c r="B117" s="145"/>
      <c r="C117" s="139"/>
      <c r="D117" s="139" t="s">
        <v>161</v>
      </c>
      <c r="E117" s="104">
        <v>0</v>
      </c>
      <c r="F117" s="104">
        <v>0</v>
      </c>
      <c r="G117" s="164"/>
      <c r="H117" s="164">
        <f t="shared" si="11"/>
        <v>0</v>
      </c>
    </row>
    <row r="118" spans="1:8" s="29" customFormat="1" ht="15" customHeight="1" x14ac:dyDescent="0.25">
      <c r="A118" s="259" t="s">
        <v>68</v>
      </c>
      <c r="B118" s="273"/>
      <c r="C118" s="274"/>
      <c r="D118" s="130" t="s">
        <v>178</v>
      </c>
      <c r="E118" s="131">
        <v>1800</v>
      </c>
      <c r="F118" s="131">
        <f t="shared" ref="F118" si="18">F119+F132</f>
        <v>180</v>
      </c>
      <c r="G118" s="164"/>
      <c r="H118" s="164">
        <f t="shared" si="11"/>
        <v>10</v>
      </c>
    </row>
    <row r="119" spans="1:8" s="29" customFormat="1" ht="15" customHeight="1" x14ac:dyDescent="0.25">
      <c r="A119" s="165">
        <v>3</v>
      </c>
      <c r="B119" s="129"/>
      <c r="C119" s="130"/>
      <c r="D119" s="130" t="s">
        <v>18</v>
      </c>
      <c r="E119" s="131">
        <f t="shared" ref="E119" si="19">E120</f>
        <v>900</v>
      </c>
      <c r="F119" s="131">
        <v>180</v>
      </c>
      <c r="G119" s="164"/>
      <c r="H119" s="164">
        <f t="shared" si="11"/>
        <v>20</v>
      </c>
    </row>
    <row r="120" spans="1:8" s="29" customFormat="1" ht="15" customHeight="1" x14ac:dyDescent="0.25">
      <c r="A120" s="125">
        <v>32</v>
      </c>
      <c r="B120" s="126"/>
      <c r="C120" s="127"/>
      <c r="D120" s="127" t="s">
        <v>30</v>
      </c>
      <c r="E120" s="131">
        <f t="shared" ref="E120" si="20">E121+E127+E129</f>
        <v>900</v>
      </c>
      <c r="F120" s="131">
        <v>180</v>
      </c>
      <c r="G120" s="164"/>
      <c r="H120" s="164">
        <f t="shared" si="11"/>
        <v>20</v>
      </c>
    </row>
    <row r="121" spans="1:8" s="27" customFormat="1" ht="15" customHeight="1" x14ac:dyDescent="0.25">
      <c r="A121" s="132">
        <v>322</v>
      </c>
      <c r="B121" s="133"/>
      <c r="C121" s="134"/>
      <c r="D121" s="134" t="s">
        <v>162</v>
      </c>
      <c r="E121" s="135">
        <v>0</v>
      </c>
      <c r="F121" s="135">
        <v>0</v>
      </c>
      <c r="G121" s="164"/>
      <c r="H121" s="164">
        <f t="shared" si="11"/>
        <v>0</v>
      </c>
    </row>
    <row r="122" spans="1:8" s="27" customFormat="1" ht="15" customHeight="1" x14ac:dyDescent="0.25">
      <c r="A122" s="144">
        <v>3211</v>
      </c>
      <c r="B122" s="145"/>
      <c r="C122" s="139"/>
      <c r="D122" s="139" t="s">
        <v>128</v>
      </c>
      <c r="E122" s="95">
        <v>0</v>
      </c>
      <c r="F122" s="95">
        <v>0</v>
      </c>
      <c r="G122" s="164"/>
      <c r="H122" s="164">
        <f t="shared" si="11"/>
        <v>0</v>
      </c>
    </row>
    <row r="123" spans="1:8" s="27" customFormat="1" ht="15" customHeight="1" x14ac:dyDescent="0.25">
      <c r="A123" s="144">
        <v>3221</v>
      </c>
      <c r="B123" s="145"/>
      <c r="C123" s="139"/>
      <c r="D123" s="139" t="s">
        <v>163</v>
      </c>
      <c r="E123" s="95">
        <v>900</v>
      </c>
      <c r="F123" s="95">
        <v>7</v>
      </c>
      <c r="G123" s="164"/>
      <c r="H123" s="164">
        <f t="shared" si="11"/>
        <v>0.77777777777777779</v>
      </c>
    </row>
    <row r="124" spans="1:8" s="27" customFormat="1" ht="15" customHeight="1" x14ac:dyDescent="0.25">
      <c r="A124" s="144">
        <v>3223</v>
      </c>
      <c r="B124" s="145"/>
      <c r="C124" s="139"/>
      <c r="D124" s="139" t="s">
        <v>135</v>
      </c>
      <c r="E124" s="95">
        <v>0</v>
      </c>
      <c r="F124" s="95">
        <v>0</v>
      </c>
      <c r="G124" s="164"/>
      <c r="H124" s="164">
        <f t="shared" si="11"/>
        <v>0</v>
      </c>
    </row>
    <row r="125" spans="1:8" s="27" customFormat="1" ht="15" customHeight="1" x14ac:dyDescent="0.25">
      <c r="A125" s="144">
        <v>3224</v>
      </c>
      <c r="B125" s="145"/>
      <c r="C125" s="139"/>
      <c r="D125" s="139" t="s">
        <v>172</v>
      </c>
      <c r="E125" s="95">
        <v>0</v>
      </c>
      <c r="F125" s="95">
        <v>0</v>
      </c>
      <c r="G125" s="164"/>
      <c r="H125" s="164">
        <f t="shared" si="11"/>
        <v>0</v>
      </c>
    </row>
    <row r="126" spans="1:8" s="27" customFormat="1" ht="15" customHeight="1" x14ac:dyDescent="0.25">
      <c r="A126" s="144">
        <v>3225</v>
      </c>
      <c r="B126" s="145"/>
      <c r="C126" s="139"/>
      <c r="D126" s="139" t="s">
        <v>137</v>
      </c>
      <c r="E126" s="95">
        <v>0</v>
      </c>
      <c r="F126" s="95">
        <v>173</v>
      </c>
      <c r="G126" s="164"/>
      <c r="H126" s="164">
        <f t="shared" si="11"/>
        <v>0</v>
      </c>
    </row>
    <row r="127" spans="1:8" s="27" customFormat="1" ht="15" customHeight="1" x14ac:dyDescent="0.25">
      <c r="A127" s="132">
        <v>323</v>
      </c>
      <c r="B127" s="133"/>
      <c r="C127" s="134"/>
      <c r="D127" s="134" t="s">
        <v>138</v>
      </c>
      <c r="E127" s="95">
        <v>0</v>
      </c>
      <c r="F127" s="95">
        <v>0</v>
      </c>
      <c r="G127" s="164"/>
      <c r="H127" s="164">
        <f t="shared" si="11"/>
        <v>0</v>
      </c>
    </row>
    <row r="128" spans="1:8" s="27" customFormat="1" ht="15" customHeight="1" x14ac:dyDescent="0.25">
      <c r="A128" s="144">
        <v>3232</v>
      </c>
      <c r="B128" s="145"/>
      <c r="C128" s="139"/>
      <c r="D128" s="139" t="s">
        <v>139</v>
      </c>
      <c r="E128" s="95">
        <v>0</v>
      </c>
      <c r="F128" s="95">
        <v>0</v>
      </c>
      <c r="G128" s="164"/>
      <c r="H128" s="164">
        <f t="shared" si="11"/>
        <v>0</v>
      </c>
    </row>
    <row r="129" spans="1:8" s="27" customFormat="1" ht="15" customHeight="1" x14ac:dyDescent="0.25">
      <c r="A129" s="132">
        <v>3239</v>
      </c>
      <c r="B129" s="133"/>
      <c r="C129" s="134"/>
      <c r="D129" s="134" t="s">
        <v>291</v>
      </c>
      <c r="E129" s="135">
        <v>900</v>
      </c>
      <c r="F129" s="135">
        <v>0</v>
      </c>
      <c r="G129" s="164"/>
      <c r="H129" s="164">
        <f t="shared" si="11"/>
        <v>0</v>
      </c>
    </row>
    <row r="130" spans="1:8" s="27" customFormat="1" ht="15" customHeight="1" x14ac:dyDescent="0.25">
      <c r="A130" s="144">
        <v>3294</v>
      </c>
      <c r="B130" s="145"/>
      <c r="C130" s="139"/>
      <c r="D130" s="139" t="s">
        <v>149</v>
      </c>
      <c r="E130" s="95">
        <v>0</v>
      </c>
      <c r="F130" s="95">
        <v>0</v>
      </c>
      <c r="G130" s="164"/>
      <c r="H130" s="164">
        <f t="shared" si="11"/>
        <v>0</v>
      </c>
    </row>
    <row r="131" spans="1:8" s="27" customFormat="1" ht="15" customHeight="1" x14ac:dyDescent="0.25">
      <c r="A131" s="144">
        <v>3299</v>
      </c>
      <c r="B131" s="145"/>
      <c r="C131" s="139"/>
      <c r="D131" s="139" t="s">
        <v>168</v>
      </c>
      <c r="E131" s="95">
        <v>0</v>
      </c>
      <c r="F131" s="95">
        <v>0</v>
      </c>
      <c r="G131" s="164"/>
      <c r="H131" s="164">
        <f t="shared" si="11"/>
        <v>0</v>
      </c>
    </row>
    <row r="132" spans="1:8" s="29" customFormat="1" ht="15" customHeight="1" x14ac:dyDescent="0.25">
      <c r="A132" s="165">
        <v>4</v>
      </c>
      <c r="B132" s="129"/>
      <c r="C132" s="130"/>
      <c r="D132" s="130" t="s">
        <v>69</v>
      </c>
      <c r="E132" s="131">
        <f t="shared" ref="E132:F132" si="21">E133</f>
        <v>0</v>
      </c>
      <c r="F132" s="131">
        <f t="shared" si="21"/>
        <v>0</v>
      </c>
      <c r="G132" s="164"/>
      <c r="H132" s="164">
        <f t="shared" si="11"/>
        <v>0</v>
      </c>
    </row>
    <row r="133" spans="1:8" s="28" customFormat="1" ht="15" customHeight="1" x14ac:dyDescent="0.25">
      <c r="A133" s="125">
        <v>42</v>
      </c>
      <c r="B133" s="126"/>
      <c r="C133" s="127"/>
      <c r="D133" s="127" t="s">
        <v>70</v>
      </c>
      <c r="E133" s="128">
        <f t="shared" ref="E133:F133" si="22">E134+E137</f>
        <v>0</v>
      </c>
      <c r="F133" s="128">
        <f t="shared" si="22"/>
        <v>0</v>
      </c>
      <c r="G133" s="164"/>
      <c r="H133" s="164">
        <f t="shared" si="11"/>
        <v>0</v>
      </c>
    </row>
    <row r="134" spans="1:8" s="27" customFormat="1" ht="15" customHeight="1" x14ac:dyDescent="0.25">
      <c r="A134" s="132">
        <v>422</v>
      </c>
      <c r="B134" s="133"/>
      <c r="C134" s="134"/>
      <c r="D134" s="134" t="s">
        <v>157</v>
      </c>
      <c r="E134" s="135">
        <v>0</v>
      </c>
      <c r="F134" s="135">
        <f t="shared" ref="F134" si="23">F135+F136</f>
        <v>0</v>
      </c>
      <c r="G134" s="164"/>
      <c r="H134" s="164">
        <f t="shared" si="11"/>
        <v>0</v>
      </c>
    </row>
    <row r="135" spans="1:8" ht="15" customHeight="1" x14ac:dyDescent="0.25">
      <c r="A135" s="144">
        <v>4221</v>
      </c>
      <c r="B135" s="145"/>
      <c r="C135" s="139"/>
      <c r="D135" s="139" t="s">
        <v>158</v>
      </c>
      <c r="E135" s="104">
        <v>0</v>
      </c>
      <c r="F135" s="104">
        <v>0</v>
      </c>
      <c r="G135" s="164"/>
      <c r="H135" s="164">
        <f t="shared" si="11"/>
        <v>0</v>
      </c>
    </row>
    <row r="136" spans="1:8" ht="15" customHeight="1" x14ac:dyDescent="0.25">
      <c r="A136" s="144">
        <v>4227</v>
      </c>
      <c r="B136" s="145"/>
      <c r="C136" s="139"/>
      <c r="D136" s="139" t="s">
        <v>173</v>
      </c>
      <c r="E136" s="104">
        <v>0</v>
      </c>
      <c r="F136" s="104">
        <v>0</v>
      </c>
      <c r="G136" s="164"/>
      <c r="H136" s="164">
        <f t="shared" ref="H136:H199" si="24">IFERROR(F136/E136*100,0)</f>
        <v>0</v>
      </c>
    </row>
    <row r="137" spans="1:8" s="27" customFormat="1" ht="15" customHeight="1" x14ac:dyDescent="0.25">
      <c r="A137" s="132">
        <v>424</v>
      </c>
      <c r="B137" s="133"/>
      <c r="C137" s="134"/>
      <c r="D137" s="134" t="s">
        <v>161</v>
      </c>
      <c r="E137" s="95">
        <v>0</v>
      </c>
      <c r="F137" s="95">
        <v>0</v>
      </c>
      <c r="G137" s="164"/>
      <c r="H137" s="164">
        <f t="shared" si="24"/>
        <v>0</v>
      </c>
    </row>
    <row r="138" spans="1:8" ht="15" customHeight="1" x14ac:dyDescent="0.25">
      <c r="A138" s="144">
        <v>4241</v>
      </c>
      <c r="B138" s="145"/>
      <c r="C138" s="139"/>
      <c r="D138" s="139" t="s">
        <v>161</v>
      </c>
      <c r="E138" s="104">
        <v>0</v>
      </c>
      <c r="F138" s="104">
        <v>0</v>
      </c>
      <c r="G138" s="164"/>
      <c r="H138" s="164">
        <f t="shared" si="24"/>
        <v>0</v>
      </c>
    </row>
    <row r="139" spans="1:8" s="30" customFormat="1" ht="15" customHeight="1" x14ac:dyDescent="0.25">
      <c r="A139" s="270" t="s">
        <v>74</v>
      </c>
      <c r="B139" s="271"/>
      <c r="C139" s="272"/>
      <c r="D139" s="130" t="s">
        <v>46</v>
      </c>
      <c r="E139" s="131">
        <v>73930</v>
      </c>
      <c r="F139" s="131">
        <v>30060.61</v>
      </c>
      <c r="G139" s="164"/>
      <c r="H139" s="164">
        <f t="shared" si="24"/>
        <v>40.660908967942646</v>
      </c>
    </row>
    <row r="140" spans="1:8" s="30" customFormat="1" ht="15" customHeight="1" x14ac:dyDescent="0.25">
      <c r="A140" s="201"/>
      <c r="B140" s="202"/>
      <c r="C140" s="203"/>
      <c r="D140" s="199"/>
      <c r="E140" s="131">
        <v>73930</v>
      </c>
      <c r="F140" s="131">
        <v>30060.61</v>
      </c>
      <c r="G140" s="164"/>
      <c r="H140" s="164">
        <f t="shared" si="24"/>
        <v>40.660908967942646</v>
      </c>
    </row>
    <row r="141" spans="1:8" s="30" customFormat="1" ht="15" customHeight="1" x14ac:dyDescent="0.25">
      <c r="A141" s="148">
        <v>3</v>
      </c>
      <c r="B141" s="166"/>
      <c r="C141" s="167"/>
      <c r="D141" s="130" t="s">
        <v>18</v>
      </c>
      <c r="E141" s="131">
        <f t="shared" ref="E141" si="25">E142</f>
        <v>7280</v>
      </c>
      <c r="F141" s="131">
        <v>29928.6</v>
      </c>
      <c r="G141" s="164"/>
      <c r="H141" s="164">
        <f t="shared" si="24"/>
        <v>411.10714285714278</v>
      </c>
    </row>
    <row r="142" spans="1:8" s="28" customFormat="1" ht="15" customHeight="1" x14ac:dyDescent="0.25">
      <c r="A142" s="125">
        <v>31</v>
      </c>
      <c r="B142" s="126"/>
      <c r="C142" s="127"/>
      <c r="D142" s="127" t="s">
        <v>260</v>
      </c>
      <c r="E142" s="128">
        <v>7280</v>
      </c>
      <c r="F142" s="128">
        <v>10011.950000000001</v>
      </c>
      <c r="G142" s="164"/>
      <c r="H142" s="164">
        <f t="shared" si="24"/>
        <v>137.52678571428572</v>
      </c>
    </row>
    <row r="143" spans="1:8" s="28" customFormat="1" ht="15" customHeight="1" x14ac:dyDescent="0.25">
      <c r="A143" s="209">
        <v>311</v>
      </c>
      <c r="B143" s="210"/>
      <c r="C143" s="211"/>
      <c r="D143" s="211" t="s">
        <v>261</v>
      </c>
      <c r="E143" s="128">
        <v>6000</v>
      </c>
      <c r="F143" s="128">
        <v>8593.92</v>
      </c>
      <c r="G143" s="164"/>
      <c r="H143" s="164">
        <f t="shared" si="24"/>
        <v>143.232</v>
      </c>
    </row>
    <row r="144" spans="1:8" s="27" customFormat="1" ht="15" customHeight="1" x14ac:dyDescent="0.25">
      <c r="A144" s="132">
        <v>312</v>
      </c>
      <c r="B144" s="133"/>
      <c r="C144" s="134"/>
      <c r="D144" s="134" t="s">
        <v>292</v>
      </c>
      <c r="E144" s="135">
        <v>400</v>
      </c>
      <c r="F144" s="135">
        <v>0</v>
      </c>
      <c r="G144" s="164"/>
      <c r="H144" s="164">
        <f t="shared" si="24"/>
        <v>0</v>
      </c>
    </row>
    <row r="145" spans="1:8" ht="15" customHeight="1" x14ac:dyDescent="0.25">
      <c r="A145" s="144">
        <v>313</v>
      </c>
      <c r="B145" s="145"/>
      <c r="C145" s="139"/>
      <c r="D145" s="139" t="s">
        <v>262</v>
      </c>
      <c r="E145" s="104">
        <v>880</v>
      </c>
      <c r="F145" s="104">
        <v>1418.03</v>
      </c>
      <c r="G145" s="164"/>
      <c r="H145" s="164">
        <f t="shared" si="24"/>
        <v>161.13977272727274</v>
      </c>
    </row>
    <row r="146" spans="1:8" s="27" customFormat="1" ht="15" customHeight="1" x14ac:dyDescent="0.25">
      <c r="A146" s="132">
        <v>32</v>
      </c>
      <c r="B146" s="133"/>
      <c r="C146" s="134"/>
      <c r="D146" s="134" t="s">
        <v>162</v>
      </c>
      <c r="E146" s="135">
        <v>65720</v>
      </c>
      <c r="F146" s="135">
        <v>19915.63</v>
      </c>
      <c r="G146" s="164"/>
      <c r="H146" s="164">
        <f t="shared" si="24"/>
        <v>30.303758368837492</v>
      </c>
    </row>
    <row r="147" spans="1:8" s="27" customFormat="1" ht="15" customHeight="1" x14ac:dyDescent="0.25">
      <c r="A147" s="132">
        <v>321</v>
      </c>
      <c r="B147" s="133"/>
      <c r="C147" s="134"/>
      <c r="D147" s="134" t="s">
        <v>347</v>
      </c>
      <c r="E147" s="135"/>
      <c r="F147" s="135">
        <v>2574.6</v>
      </c>
      <c r="G147" s="164"/>
      <c r="H147" s="164">
        <f t="shared" si="24"/>
        <v>0</v>
      </c>
    </row>
    <row r="148" spans="1:8" ht="15" customHeight="1" x14ac:dyDescent="0.25">
      <c r="A148" s="144">
        <v>3211</v>
      </c>
      <c r="B148" s="145"/>
      <c r="C148" s="139"/>
      <c r="D148" s="139" t="s">
        <v>263</v>
      </c>
      <c r="E148" s="140">
        <v>1330</v>
      </c>
      <c r="F148" s="140">
        <v>483.69</v>
      </c>
      <c r="G148" s="164"/>
      <c r="H148" s="164">
        <f t="shared" si="24"/>
        <v>36.367669172932331</v>
      </c>
    </row>
    <row r="149" spans="1:8" ht="15" customHeight="1" x14ac:dyDescent="0.25">
      <c r="A149" s="212">
        <v>3212</v>
      </c>
      <c r="B149" s="145"/>
      <c r="C149" s="139"/>
      <c r="D149" s="139" t="s">
        <v>264</v>
      </c>
      <c r="E149" s="140">
        <v>1600</v>
      </c>
      <c r="F149" s="140">
        <v>2090.91</v>
      </c>
      <c r="G149" s="164"/>
      <c r="H149" s="164">
        <f t="shared" si="24"/>
        <v>130.68187499999999</v>
      </c>
    </row>
    <row r="150" spans="1:8" ht="15" customHeight="1" x14ac:dyDescent="0.25">
      <c r="A150" s="214">
        <v>3213</v>
      </c>
      <c r="B150" s="145"/>
      <c r="C150" s="139"/>
      <c r="D150" s="139" t="s">
        <v>294</v>
      </c>
      <c r="E150" s="140">
        <v>530</v>
      </c>
      <c r="F150" s="140">
        <v>0</v>
      </c>
      <c r="G150" s="164"/>
      <c r="H150" s="164">
        <f t="shared" si="24"/>
        <v>0</v>
      </c>
    </row>
    <row r="151" spans="1:8" ht="15" customHeight="1" x14ac:dyDescent="0.25">
      <c r="A151" s="144">
        <v>322</v>
      </c>
      <c r="B151" s="145"/>
      <c r="C151" s="139"/>
      <c r="D151" s="139" t="s">
        <v>346</v>
      </c>
      <c r="E151" s="104">
        <v>530</v>
      </c>
      <c r="F151" s="104">
        <v>8738.07</v>
      </c>
      <c r="G151" s="164"/>
      <c r="H151" s="164">
        <f t="shared" si="24"/>
        <v>1648.6924528301888</v>
      </c>
    </row>
    <row r="152" spans="1:8" ht="15" customHeight="1" x14ac:dyDescent="0.25">
      <c r="A152" s="144">
        <v>3221</v>
      </c>
      <c r="B152" s="145"/>
      <c r="C152" s="139"/>
      <c r="D152" s="139" t="s">
        <v>163</v>
      </c>
      <c r="E152" s="104">
        <v>1190</v>
      </c>
      <c r="F152" s="104">
        <v>2647.62</v>
      </c>
      <c r="G152" s="164"/>
      <c r="H152" s="164">
        <f t="shared" si="24"/>
        <v>222.48907563025207</v>
      </c>
    </row>
    <row r="153" spans="1:8" s="27" customFormat="1" ht="15" customHeight="1" x14ac:dyDescent="0.25">
      <c r="A153" s="132">
        <v>3222</v>
      </c>
      <c r="B153" s="133"/>
      <c r="C153" s="134"/>
      <c r="D153" s="134" t="s">
        <v>266</v>
      </c>
      <c r="E153" s="135">
        <v>40000</v>
      </c>
      <c r="F153" s="135">
        <v>5931.86</v>
      </c>
      <c r="G153" s="164"/>
      <c r="H153" s="164">
        <f t="shared" si="24"/>
        <v>14.829649999999999</v>
      </c>
    </row>
    <row r="154" spans="1:8" s="27" customFormat="1" ht="15" customHeight="1" x14ac:dyDescent="0.25">
      <c r="A154" s="132">
        <v>3225</v>
      </c>
      <c r="B154" s="133"/>
      <c r="C154" s="134"/>
      <c r="D154" s="134" t="s">
        <v>341</v>
      </c>
      <c r="E154" s="135">
        <v>660</v>
      </c>
      <c r="F154" s="135">
        <v>41.58</v>
      </c>
      <c r="G154" s="164"/>
      <c r="H154" s="164">
        <f t="shared" si="24"/>
        <v>6.3</v>
      </c>
    </row>
    <row r="155" spans="1:8" s="27" customFormat="1" ht="15" customHeight="1" x14ac:dyDescent="0.25">
      <c r="A155" s="132">
        <v>3223</v>
      </c>
      <c r="B155" s="133"/>
      <c r="C155" s="134"/>
      <c r="D155" s="134" t="s">
        <v>259</v>
      </c>
      <c r="E155" s="135">
        <v>0</v>
      </c>
      <c r="F155" s="135">
        <v>40.47</v>
      </c>
      <c r="G155" s="164"/>
      <c r="H155" s="164">
        <f t="shared" si="24"/>
        <v>0</v>
      </c>
    </row>
    <row r="156" spans="1:8" ht="15" customHeight="1" x14ac:dyDescent="0.25">
      <c r="A156" s="144">
        <v>3224</v>
      </c>
      <c r="B156" s="145"/>
      <c r="C156" s="139"/>
      <c r="D156" s="139" t="s">
        <v>267</v>
      </c>
      <c r="E156" s="104">
        <v>530</v>
      </c>
      <c r="F156" s="104">
        <v>76.540000000000006</v>
      </c>
      <c r="G156" s="164"/>
      <c r="H156" s="164">
        <f t="shared" si="24"/>
        <v>14.441509433962265</v>
      </c>
    </row>
    <row r="157" spans="1:8" ht="15" customHeight="1" x14ac:dyDescent="0.25">
      <c r="A157" s="213">
        <v>323</v>
      </c>
      <c r="B157" s="145"/>
      <c r="C157" s="139"/>
      <c r="D157" s="139" t="s">
        <v>342</v>
      </c>
      <c r="E157" s="104">
        <v>0</v>
      </c>
      <c r="F157" s="104">
        <v>1497.76</v>
      </c>
      <c r="G157" s="164"/>
      <c r="H157" s="164">
        <f t="shared" si="24"/>
        <v>0</v>
      </c>
    </row>
    <row r="158" spans="1:8" ht="15" customHeight="1" x14ac:dyDescent="0.25">
      <c r="A158" s="207">
        <v>3232</v>
      </c>
      <c r="B158" s="145"/>
      <c r="C158" s="139"/>
      <c r="D158" s="139" t="s">
        <v>278</v>
      </c>
      <c r="E158" s="104">
        <v>1330</v>
      </c>
      <c r="F158" s="104">
        <v>838.19</v>
      </c>
      <c r="G158" s="164"/>
      <c r="H158" s="164">
        <f t="shared" si="24"/>
        <v>63.021804511278198</v>
      </c>
    </row>
    <row r="159" spans="1:8" ht="15" customHeight="1" x14ac:dyDescent="0.25">
      <c r="A159" s="144">
        <v>3231</v>
      </c>
      <c r="B159" s="145"/>
      <c r="C159" s="139"/>
      <c r="D159" s="139" t="s">
        <v>134</v>
      </c>
      <c r="E159" s="104">
        <v>2850</v>
      </c>
      <c r="F159" s="104">
        <v>0</v>
      </c>
      <c r="G159" s="164"/>
      <c r="H159" s="164">
        <f t="shared" si="24"/>
        <v>0</v>
      </c>
    </row>
    <row r="160" spans="1:8" ht="15" customHeight="1" x14ac:dyDescent="0.25">
      <c r="A160" s="207">
        <v>3238</v>
      </c>
      <c r="B160" s="145"/>
      <c r="C160" s="139"/>
      <c r="D160" s="139" t="s">
        <v>279</v>
      </c>
      <c r="E160" s="104">
        <v>600</v>
      </c>
      <c r="F160" s="104">
        <v>19.91</v>
      </c>
      <c r="G160" s="164"/>
      <c r="H160" s="164">
        <f t="shared" si="24"/>
        <v>3.3183333333333334</v>
      </c>
    </row>
    <row r="161" spans="1:8" ht="15" customHeight="1" x14ac:dyDescent="0.25">
      <c r="A161" s="213">
        <v>3234</v>
      </c>
      <c r="B161" s="145"/>
      <c r="C161" s="139"/>
      <c r="D161" s="139" t="s">
        <v>340</v>
      </c>
      <c r="E161" s="104">
        <v>0</v>
      </c>
      <c r="F161" s="104">
        <v>140.33000000000001</v>
      </c>
      <c r="G161" s="164"/>
      <c r="H161" s="164">
        <f t="shared" si="24"/>
        <v>0</v>
      </c>
    </row>
    <row r="162" spans="1:8" ht="15" customHeight="1" x14ac:dyDescent="0.25">
      <c r="A162" s="144">
        <v>3237</v>
      </c>
      <c r="B162" s="145"/>
      <c r="C162" s="139"/>
      <c r="D162" s="139" t="s">
        <v>265</v>
      </c>
      <c r="E162" s="104">
        <v>200</v>
      </c>
      <c r="F162" s="104">
        <v>493.73</v>
      </c>
      <c r="G162" s="164"/>
      <c r="H162" s="164">
        <f t="shared" si="24"/>
        <v>246.86500000000001</v>
      </c>
    </row>
    <row r="163" spans="1:8" ht="15" customHeight="1" x14ac:dyDescent="0.25">
      <c r="A163" s="144">
        <v>3239</v>
      </c>
      <c r="B163" s="145"/>
      <c r="C163" s="139"/>
      <c r="D163" s="139" t="s">
        <v>145</v>
      </c>
      <c r="E163" s="104">
        <v>900</v>
      </c>
      <c r="F163" s="104">
        <v>5.6</v>
      </c>
      <c r="G163" s="164"/>
      <c r="H163" s="164">
        <f t="shared" si="24"/>
        <v>0.62222222222222223</v>
      </c>
    </row>
    <row r="164" spans="1:8" s="27" customFormat="1" ht="15" customHeight="1" x14ac:dyDescent="0.25">
      <c r="A164" s="132">
        <v>329</v>
      </c>
      <c r="B164" s="133"/>
      <c r="C164" s="134"/>
      <c r="D164" s="134" t="s">
        <v>168</v>
      </c>
      <c r="E164" s="135">
        <v>0</v>
      </c>
      <c r="F164" s="135">
        <v>7105.2</v>
      </c>
      <c r="G164" s="164"/>
      <c r="H164" s="164">
        <f t="shared" si="24"/>
        <v>0</v>
      </c>
    </row>
    <row r="165" spans="1:8" s="27" customFormat="1" ht="15" customHeight="1" x14ac:dyDescent="0.25">
      <c r="A165" s="132">
        <v>3292</v>
      </c>
      <c r="B165" s="133"/>
      <c r="C165" s="134"/>
      <c r="D165" s="134" t="s">
        <v>147</v>
      </c>
      <c r="E165" s="135">
        <v>0</v>
      </c>
      <c r="F165" s="135">
        <v>1764</v>
      </c>
      <c r="G165" s="164"/>
      <c r="H165" s="164">
        <f t="shared" si="24"/>
        <v>0</v>
      </c>
    </row>
    <row r="166" spans="1:8" s="27" customFormat="1" ht="15" customHeight="1" x14ac:dyDescent="0.25">
      <c r="A166" s="132">
        <v>3293</v>
      </c>
      <c r="B166" s="133"/>
      <c r="C166" s="134"/>
      <c r="D166" s="134" t="s">
        <v>280</v>
      </c>
      <c r="E166" s="135">
        <v>400</v>
      </c>
      <c r="F166" s="135">
        <v>305.22000000000003</v>
      </c>
      <c r="G166" s="164"/>
      <c r="H166" s="164">
        <f t="shared" si="24"/>
        <v>76.305000000000007</v>
      </c>
    </row>
    <row r="167" spans="1:8" s="27" customFormat="1" ht="15" customHeight="1" x14ac:dyDescent="0.25">
      <c r="A167" s="132">
        <v>3294</v>
      </c>
      <c r="B167" s="133"/>
      <c r="C167" s="134"/>
      <c r="D167" s="134" t="s">
        <v>284</v>
      </c>
      <c r="E167" s="135">
        <v>130</v>
      </c>
      <c r="F167" s="135">
        <v>68.27</v>
      </c>
      <c r="G167" s="164"/>
      <c r="H167" s="164">
        <f t="shared" si="24"/>
        <v>52.515384615384605</v>
      </c>
    </row>
    <row r="168" spans="1:8" s="27" customFormat="1" ht="15" customHeight="1" x14ac:dyDescent="0.25">
      <c r="A168" s="132">
        <v>3295</v>
      </c>
      <c r="B168" s="133"/>
      <c r="C168" s="134"/>
      <c r="D168" s="134" t="s">
        <v>150</v>
      </c>
      <c r="E168" s="135">
        <v>200</v>
      </c>
      <c r="F168" s="135">
        <v>11.9</v>
      </c>
      <c r="G168" s="164"/>
      <c r="H168" s="164">
        <f t="shared" si="24"/>
        <v>5.95</v>
      </c>
    </row>
    <row r="169" spans="1:8" s="27" customFormat="1" ht="15" customHeight="1" x14ac:dyDescent="0.25">
      <c r="A169" s="132">
        <v>3299</v>
      </c>
      <c r="B169" s="133"/>
      <c r="C169" s="134"/>
      <c r="D169" s="134" t="s">
        <v>281</v>
      </c>
      <c r="E169" s="135">
        <v>13270</v>
      </c>
      <c r="F169" s="135">
        <v>4955.8100000000004</v>
      </c>
      <c r="G169" s="164"/>
      <c r="H169" s="164">
        <f t="shared" si="24"/>
        <v>37.345968349660893</v>
      </c>
    </row>
    <row r="170" spans="1:8" ht="15" customHeight="1" x14ac:dyDescent="0.25">
      <c r="A170" s="144">
        <v>343</v>
      </c>
      <c r="B170" s="145"/>
      <c r="C170" s="139"/>
      <c r="D170" s="139" t="s">
        <v>277</v>
      </c>
      <c r="E170" s="104">
        <v>0</v>
      </c>
      <c r="F170" s="104">
        <v>0</v>
      </c>
      <c r="G170" s="164"/>
      <c r="H170" s="164">
        <f t="shared" si="24"/>
        <v>0</v>
      </c>
    </row>
    <row r="171" spans="1:8" s="29" customFormat="1" ht="15" customHeight="1" x14ac:dyDescent="0.25">
      <c r="A171" s="165">
        <v>4</v>
      </c>
      <c r="B171" s="129"/>
      <c r="C171" s="130"/>
      <c r="D171" s="130" t="s">
        <v>91</v>
      </c>
      <c r="E171" s="102">
        <v>930</v>
      </c>
      <c r="F171" s="102">
        <v>0.48</v>
      </c>
      <c r="G171" s="164"/>
      <c r="H171" s="164">
        <f t="shared" si="24"/>
        <v>5.1612903225806452E-2</v>
      </c>
    </row>
    <row r="172" spans="1:8" s="28" customFormat="1" ht="15" customHeight="1" x14ac:dyDescent="0.25">
      <c r="A172" s="125">
        <v>42</v>
      </c>
      <c r="B172" s="126"/>
      <c r="C172" s="127"/>
      <c r="D172" s="127" t="s">
        <v>70</v>
      </c>
      <c r="E172" s="91">
        <v>930</v>
      </c>
      <c r="F172" s="188">
        <v>0</v>
      </c>
      <c r="G172" s="164"/>
      <c r="H172" s="164">
        <f t="shared" si="24"/>
        <v>0</v>
      </c>
    </row>
    <row r="173" spans="1:8" s="27" customFormat="1" ht="15" customHeight="1" x14ac:dyDescent="0.25">
      <c r="A173" s="132">
        <v>422</v>
      </c>
      <c r="B173" s="133"/>
      <c r="C173" s="134"/>
      <c r="D173" s="134" t="s">
        <v>157</v>
      </c>
      <c r="E173" s="95">
        <v>0</v>
      </c>
      <c r="F173" s="95">
        <v>0</v>
      </c>
      <c r="G173" s="164"/>
      <c r="H173" s="164">
        <f t="shared" si="24"/>
        <v>0</v>
      </c>
    </row>
    <row r="174" spans="1:8" ht="15" customHeight="1" x14ac:dyDescent="0.25">
      <c r="A174" s="144">
        <v>4221</v>
      </c>
      <c r="B174" s="145"/>
      <c r="C174" s="139"/>
      <c r="D174" s="139" t="s">
        <v>158</v>
      </c>
      <c r="E174" s="104">
        <v>0</v>
      </c>
      <c r="F174" s="104">
        <v>0</v>
      </c>
      <c r="G174" s="164"/>
      <c r="H174" s="164">
        <f t="shared" si="24"/>
        <v>0</v>
      </c>
    </row>
    <row r="175" spans="1:8" ht="15" customHeight="1" x14ac:dyDescent="0.25">
      <c r="A175" s="212">
        <v>4227</v>
      </c>
      <c r="B175" s="145"/>
      <c r="C175" s="139"/>
      <c r="D175" s="139" t="s">
        <v>173</v>
      </c>
      <c r="E175" s="104">
        <v>660</v>
      </c>
      <c r="F175" s="104">
        <v>0</v>
      </c>
      <c r="G175" s="164"/>
      <c r="H175" s="164">
        <f t="shared" si="24"/>
        <v>0</v>
      </c>
    </row>
    <row r="176" spans="1:8" ht="15" customHeight="1" x14ac:dyDescent="0.25">
      <c r="A176" s="144">
        <v>4241</v>
      </c>
      <c r="B176" s="145"/>
      <c r="C176" s="139"/>
      <c r="D176" s="139" t="s">
        <v>293</v>
      </c>
      <c r="E176" s="104">
        <v>270</v>
      </c>
      <c r="F176" s="104">
        <v>131.56</v>
      </c>
      <c r="G176" s="164"/>
      <c r="H176" s="164">
        <f t="shared" si="24"/>
        <v>48.725925925925928</v>
      </c>
    </row>
    <row r="177" spans="1:8" s="30" customFormat="1" ht="15" customHeight="1" x14ac:dyDescent="0.25">
      <c r="A177" s="259" t="s">
        <v>72</v>
      </c>
      <c r="B177" s="260"/>
      <c r="C177" s="261"/>
      <c r="D177" s="130" t="s">
        <v>50</v>
      </c>
      <c r="E177" s="131">
        <f t="shared" ref="E177" si="26">E178+E211</f>
        <v>1049050</v>
      </c>
      <c r="F177" s="131">
        <v>1174401.03</v>
      </c>
      <c r="G177" s="164"/>
      <c r="H177" s="164">
        <f t="shared" si="24"/>
        <v>111.94900433725752</v>
      </c>
    </row>
    <row r="178" spans="1:8" s="29" customFormat="1" ht="15" customHeight="1" x14ac:dyDescent="0.25">
      <c r="A178" s="165">
        <v>3</v>
      </c>
      <c r="B178" s="129"/>
      <c r="C178" s="130"/>
      <c r="D178" s="130" t="s">
        <v>18</v>
      </c>
      <c r="E178" s="131">
        <f t="shared" ref="E178" si="27">E179+E188+E203+E207</f>
        <v>1045070</v>
      </c>
      <c r="F178" s="131">
        <v>1173732.97</v>
      </c>
      <c r="G178" s="164"/>
      <c r="H178" s="164">
        <f t="shared" si="24"/>
        <v>112.31142124450993</v>
      </c>
    </row>
    <row r="179" spans="1:8" s="28" customFormat="1" ht="15" customHeight="1" x14ac:dyDescent="0.25">
      <c r="A179" s="125">
        <v>31</v>
      </c>
      <c r="B179" s="126"/>
      <c r="C179" s="127"/>
      <c r="D179" s="127" t="s">
        <v>19</v>
      </c>
      <c r="E179" s="128">
        <f t="shared" ref="E179" si="28">E180+E184+E186</f>
        <v>967560</v>
      </c>
      <c r="F179" s="128">
        <v>1055815.24</v>
      </c>
      <c r="G179" s="164"/>
      <c r="H179" s="164">
        <f t="shared" si="24"/>
        <v>109.12142296084997</v>
      </c>
    </row>
    <row r="180" spans="1:8" s="27" customFormat="1" ht="15" customHeight="1" x14ac:dyDescent="0.25">
      <c r="A180" s="132">
        <v>311</v>
      </c>
      <c r="B180" s="133"/>
      <c r="C180" s="134"/>
      <c r="D180" s="134" t="s">
        <v>116</v>
      </c>
      <c r="E180" s="135">
        <f t="shared" ref="E180" si="29">E181+E182+E183</f>
        <v>796340</v>
      </c>
      <c r="F180" s="135">
        <v>876739.64</v>
      </c>
      <c r="G180" s="164"/>
      <c r="H180" s="164">
        <f t="shared" si="24"/>
        <v>110.09614486274708</v>
      </c>
    </row>
    <row r="181" spans="1:8" ht="15" customHeight="1" x14ac:dyDescent="0.25">
      <c r="A181" s="144">
        <v>3111</v>
      </c>
      <c r="B181" s="149"/>
      <c r="C181" s="139"/>
      <c r="D181" s="139" t="s">
        <v>117</v>
      </c>
      <c r="E181" s="104">
        <v>763340</v>
      </c>
      <c r="F181" s="104">
        <v>876739.64</v>
      </c>
      <c r="G181" s="164"/>
      <c r="H181" s="164">
        <f t="shared" si="24"/>
        <v>114.85571829066996</v>
      </c>
    </row>
    <row r="182" spans="1:8" ht="15" customHeight="1" x14ac:dyDescent="0.25">
      <c r="A182" s="144">
        <v>3113</v>
      </c>
      <c r="B182" s="145"/>
      <c r="C182" s="139"/>
      <c r="D182" s="139" t="s">
        <v>118</v>
      </c>
      <c r="E182" s="104">
        <v>13000</v>
      </c>
      <c r="F182" s="104">
        <v>10909.79</v>
      </c>
      <c r="G182" s="164"/>
      <c r="H182" s="164">
        <f t="shared" si="24"/>
        <v>83.921461538461557</v>
      </c>
    </row>
    <row r="183" spans="1:8" ht="15" customHeight="1" x14ac:dyDescent="0.25">
      <c r="A183" s="144">
        <v>3114</v>
      </c>
      <c r="B183" s="145"/>
      <c r="C183" s="139"/>
      <c r="D183" s="139" t="s">
        <v>119</v>
      </c>
      <c r="E183" s="104">
        <v>20000</v>
      </c>
      <c r="F183" s="104">
        <v>17697.64</v>
      </c>
      <c r="G183" s="164"/>
      <c r="H183" s="164">
        <f t="shared" si="24"/>
        <v>88.488199999999992</v>
      </c>
    </row>
    <row r="184" spans="1:8" s="27" customFormat="1" ht="15" customHeight="1" x14ac:dyDescent="0.25">
      <c r="A184" s="132">
        <v>312</v>
      </c>
      <c r="B184" s="133"/>
      <c r="C184" s="134"/>
      <c r="D184" s="134" t="s">
        <v>120</v>
      </c>
      <c r="E184" s="95">
        <v>39820</v>
      </c>
      <c r="F184" s="95">
        <v>41925.870000000003</v>
      </c>
      <c r="G184" s="164"/>
      <c r="H184" s="164">
        <f t="shared" si="24"/>
        <v>105.28847312908087</v>
      </c>
    </row>
    <row r="185" spans="1:8" ht="15" customHeight="1" x14ac:dyDescent="0.25">
      <c r="A185" s="144">
        <v>3121</v>
      </c>
      <c r="B185" s="145"/>
      <c r="C185" s="139"/>
      <c r="D185" s="139" t="s">
        <v>120</v>
      </c>
      <c r="E185" s="104">
        <v>131400</v>
      </c>
      <c r="F185" s="104">
        <v>41925.870000000003</v>
      </c>
      <c r="G185" s="164"/>
      <c r="H185" s="164">
        <f t="shared" si="24"/>
        <v>31.907054794520551</v>
      </c>
    </row>
    <row r="186" spans="1:8" s="27" customFormat="1" ht="15" customHeight="1" x14ac:dyDescent="0.25">
      <c r="A186" s="132">
        <v>313</v>
      </c>
      <c r="B186" s="133"/>
      <c r="C186" s="134"/>
      <c r="D186" s="134" t="s">
        <v>125</v>
      </c>
      <c r="E186" s="95">
        <v>131400</v>
      </c>
      <c r="F186" s="95">
        <v>137149.73000000001</v>
      </c>
      <c r="G186" s="164"/>
      <c r="H186" s="164">
        <f t="shared" si="24"/>
        <v>104.37574581430746</v>
      </c>
    </row>
    <row r="187" spans="1:8" ht="15" customHeight="1" x14ac:dyDescent="0.25">
      <c r="A187" s="144">
        <v>3132</v>
      </c>
      <c r="B187" s="145"/>
      <c r="C187" s="139"/>
      <c r="D187" s="139" t="s">
        <v>174</v>
      </c>
      <c r="E187" s="104">
        <v>131400</v>
      </c>
      <c r="F187" s="104">
        <v>137149.73000000001</v>
      </c>
      <c r="G187" s="164"/>
      <c r="H187" s="164">
        <f t="shared" si="24"/>
        <v>104.37574581430746</v>
      </c>
    </row>
    <row r="188" spans="1:8" s="28" customFormat="1" ht="15" customHeight="1" x14ac:dyDescent="0.25">
      <c r="A188" s="125">
        <v>32</v>
      </c>
      <c r="B188" s="126"/>
      <c r="C188" s="127"/>
      <c r="D188" s="127" t="s">
        <v>30</v>
      </c>
      <c r="E188" s="128">
        <f t="shared" ref="E188" si="30">E189+E193+E197+E200</f>
        <v>57600</v>
      </c>
      <c r="F188" s="128">
        <v>46040.43</v>
      </c>
      <c r="G188" s="164"/>
      <c r="H188" s="164">
        <f t="shared" si="24"/>
        <v>79.931302083333335</v>
      </c>
    </row>
    <row r="189" spans="1:8" s="27" customFormat="1" ht="15" customHeight="1" x14ac:dyDescent="0.25">
      <c r="A189" s="132">
        <v>321</v>
      </c>
      <c r="B189" s="133"/>
      <c r="C189" s="134"/>
      <c r="D189" s="134" t="s">
        <v>127</v>
      </c>
      <c r="E189" s="135">
        <f t="shared" ref="E189" si="31">E190+E191+E192</f>
        <v>53090</v>
      </c>
      <c r="F189" s="135">
        <v>46040.43</v>
      </c>
      <c r="G189" s="164"/>
      <c r="H189" s="164">
        <f t="shared" si="24"/>
        <v>86.72147297042757</v>
      </c>
    </row>
    <row r="190" spans="1:8" ht="15" customHeight="1" x14ac:dyDescent="0.25">
      <c r="A190" s="144">
        <v>3211</v>
      </c>
      <c r="B190" s="145"/>
      <c r="C190" s="139"/>
      <c r="D190" s="139" t="s">
        <v>128</v>
      </c>
      <c r="E190" s="104">
        <v>0</v>
      </c>
      <c r="F190" s="104">
        <v>979.91</v>
      </c>
      <c r="G190" s="164"/>
      <c r="H190" s="164">
        <f t="shared" si="24"/>
        <v>0</v>
      </c>
    </row>
    <row r="191" spans="1:8" ht="15" customHeight="1" x14ac:dyDescent="0.25">
      <c r="A191" s="144">
        <v>3212</v>
      </c>
      <c r="B191" s="145"/>
      <c r="C191" s="139"/>
      <c r="D191" s="139" t="s">
        <v>170</v>
      </c>
      <c r="E191" s="104">
        <v>53090</v>
      </c>
      <c r="F191" s="104">
        <v>45060.52</v>
      </c>
      <c r="G191" s="164"/>
      <c r="H191" s="164">
        <f t="shared" si="24"/>
        <v>84.875720474665656</v>
      </c>
    </row>
    <row r="192" spans="1:8" ht="15" customHeight="1" x14ac:dyDescent="0.25">
      <c r="A192" s="144">
        <v>3213</v>
      </c>
      <c r="B192" s="145"/>
      <c r="C192" s="139"/>
      <c r="D192" s="139" t="s">
        <v>207</v>
      </c>
      <c r="E192" s="104">
        <v>0</v>
      </c>
      <c r="F192" s="104">
        <v>0</v>
      </c>
      <c r="G192" s="164"/>
      <c r="H192" s="164">
        <f t="shared" si="24"/>
        <v>0</v>
      </c>
    </row>
    <row r="193" spans="1:8" s="27" customFormat="1" ht="15" customHeight="1" x14ac:dyDescent="0.25">
      <c r="A193" s="132">
        <v>322</v>
      </c>
      <c r="B193" s="133"/>
      <c r="C193" s="134"/>
      <c r="D193" s="134" t="s">
        <v>162</v>
      </c>
      <c r="E193" s="95">
        <v>0</v>
      </c>
      <c r="F193" s="95">
        <v>54658.27</v>
      </c>
      <c r="G193" s="164"/>
      <c r="H193" s="164">
        <f t="shared" si="24"/>
        <v>0</v>
      </c>
    </row>
    <row r="194" spans="1:8" ht="15" customHeight="1" x14ac:dyDescent="0.25">
      <c r="A194" s="144">
        <v>3221</v>
      </c>
      <c r="B194" s="145"/>
      <c r="C194" s="139"/>
      <c r="D194" s="139" t="s">
        <v>163</v>
      </c>
      <c r="E194" s="104">
        <v>0</v>
      </c>
      <c r="F194" s="104">
        <v>326.12</v>
      </c>
      <c r="G194" s="164"/>
      <c r="H194" s="164">
        <f t="shared" si="24"/>
        <v>0</v>
      </c>
    </row>
    <row r="195" spans="1:8" ht="15" customHeight="1" x14ac:dyDescent="0.25">
      <c r="A195" s="200">
        <v>3223</v>
      </c>
      <c r="B195" s="145"/>
      <c r="C195" s="139"/>
      <c r="D195" s="139" t="s">
        <v>259</v>
      </c>
      <c r="E195" s="154">
        <v>0</v>
      </c>
      <c r="F195" s="154">
        <v>0</v>
      </c>
      <c r="G195" s="164"/>
      <c r="H195" s="164">
        <f t="shared" si="24"/>
        <v>0</v>
      </c>
    </row>
    <row r="196" spans="1:8" ht="15" customHeight="1" x14ac:dyDescent="0.25">
      <c r="A196" s="144">
        <v>3222</v>
      </c>
      <c r="B196" s="145"/>
      <c r="C196" s="139"/>
      <c r="D196" s="139" t="s">
        <v>206</v>
      </c>
      <c r="E196" s="154">
        <v>0</v>
      </c>
      <c r="F196" s="154">
        <v>54332.15</v>
      </c>
      <c r="G196" s="164"/>
      <c r="H196" s="164">
        <f t="shared" si="24"/>
        <v>0</v>
      </c>
    </row>
    <row r="197" spans="1:8" s="27" customFormat="1" ht="15" customHeight="1" x14ac:dyDescent="0.25">
      <c r="A197" s="132">
        <v>323</v>
      </c>
      <c r="B197" s="133"/>
      <c r="C197" s="134"/>
      <c r="D197" s="134" t="s">
        <v>138</v>
      </c>
      <c r="E197" s="135">
        <f t="shared" ref="E197" si="32">E198+E199</f>
        <v>930</v>
      </c>
      <c r="F197" s="135">
        <v>0</v>
      </c>
      <c r="G197" s="164"/>
      <c r="H197" s="164">
        <f t="shared" si="24"/>
        <v>0</v>
      </c>
    </row>
    <row r="198" spans="1:8" ht="15" customHeight="1" x14ac:dyDescent="0.25">
      <c r="A198" s="144">
        <v>3231</v>
      </c>
      <c r="B198" s="145"/>
      <c r="C198" s="139"/>
      <c r="D198" s="139" t="s">
        <v>134</v>
      </c>
      <c r="E198" s="104">
        <v>0</v>
      </c>
      <c r="F198" s="104">
        <v>0</v>
      </c>
      <c r="G198" s="164"/>
      <c r="H198" s="164">
        <f t="shared" si="24"/>
        <v>0</v>
      </c>
    </row>
    <row r="199" spans="1:8" ht="15" customHeight="1" x14ac:dyDescent="0.25">
      <c r="A199" s="144">
        <v>3236</v>
      </c>
      <c r="B199" s="145"/>
      <c r="C199" s="139"/>
      <c r="D199" s="139" t="s">
        <v>167</v>
      </c>
      <c r="E199" s="104">
        <v>930</v>
      </c>
      <c r="F199" s="104">
        <v>0</v>
      </c>
      <c r="G199" s="164"/>
      <c r="H199" s="164">
        <f t="shared" si="24"/>
        <v>0</v>
      </c>
    </row>
    <row r="200" spans="1:8" s="27" customFormat="1" ht="15" customHeight="1" x14ac:dyDescent="0.25">
      <c r="A200" s="132">
        <v>329</v>
      </c>
      <c r="B200" s="133"/>
      <c r="C200" s="134"/>
      <c r="D200" s="134" t="s">
        <v>168</v>
      </c>
      <c r="E200" s="135">
        <f t="shared" ref="E200" si="33">E201+E202</f>
        <v>3580</v>
      </c>
      <c r="F200" s="135">
        <v>3048.86</v>
      </c>
      <c r="G200" s="164"/>
      <c r="H200" s="164">
        <f t="shared" ref="H200:H236" si="34">IFERROR(F200/E200*100,0)</f>
        <v>85.163687150838001</v>
      </c>
    </row>
    <row r="201" spans="1:8" ht="15" customHeight="1" x14ac:dyDescent="0.25">
      <c r="A201" s="144">
        <v>3295</v>
      </c>
      <c r="B201" s="145"/>
      <c r="C201" s="139"/>
      <c r="D201" s="139" t="s">
        <v>150</v>
      </c>
      <c r="E201" s="104">
        <v>3580</v>
      </c>
      <c r="F201" s="104">
        <v>3048.86</v>
      </c>
      <c r="G201" s="164"/>
      <c r="H201" s="164">
        <f t="shared" si="34"/>
        <v>85.163687150838001</v>
      </c>
    </row>
    <row r="202" spans="1:8" ht="15" customHeight="1" x14ac:dyDescent="0.25">
      <c r="A202" s="144">
        <v>3293</v>
      </c>
      <c r="B202" s="145"/>
      <c r="C202" s="139"/>
      <c r="D202" s="139" t="s">
        <v>337</v>
      </c>
      <c r="E202" s="104">
        <v>0</v>
      </c>
      <c r="F202" s="104">
        <v>0</v>
      </c>
      <c r="G202" s="164"/>
      <c r="H202" s="164">
        <f t="shared" si="34"/>
        <v>0</v>
      </c>
    </row>
    <row r="203" spans="1:8" s="28" customFormat="1" ht="15" customHeight="1" x14ac:dyDescent="0.25">
      <c r="A203" s="125">
        <v>37</v>
      </c>
      <c r="B203" s="126"/>
      <c r="C203" s="127"/>
      <c r="D203" s="127" t="s">
        <v>95</v>
      </c>
      <c r="E203" s="91">
        <v>19910</v>
      </c>
      <c r="F203" s="91">
        <v>13505.02</v>
      </c>
      <c r="G203" s="164"/>
      <c r="H203" s="164">
        <f t="shared" si="34"/>
        <v>67.830336514314411</v>
      </c>
    </row>
    <row r="204" spans="1:8" s="27" customFormat="1" ht="15" customHeight="1" x14ac:dyDescent="0.25">
      <c r="A204" s="132">
        <v>372</v>
      </c>
      <c r="B204" s="133"/>
      <c r="C204" s="134"/>
      <c r="D204" s="134" t="s">
        <v>175</v>
      </c>
      <c r="E204" s="95">
        <v>0</v>
      </c>
      <c r="F204" s="95">
        <v>287.76</v>
      </c>
      <c r="G204" s="164"/>
      <c r="H204" s="164">
        <f t="shared" si="34"/>
        <v>0</v>
      </c>
    </row>
    <row r="205" spans="1:8" s="27" customFormat="1" ht="15" customHeight="1" x14ac:dyDescent="0.25">
      <c r="A205" s="132">
        <v>37229</v>
      </c>
      <c r="B205" s="133"/>
      <c r="C205" s="134"/>
      <c r="D205" s="134" t="s">
        <v>339</v>
      </c>
      <c r="E205" s="95">
        <v>19910</v>
      </c>
      <c r="F205" s="95">
        <v>13217.26</v>
      </c>
      <c r="G205" s="164"/>
      <c r="H205" s="164">
        <f t="shared" si="34"/>
        <v>66.3850326469111</v>
      </c>
    </row>
    <row r="206" spans="1:8" ht="15" customHeight="1" x14ac:dyDescent="0.25">
      <c r="A206" s="144">
        <v>3721</v>
      </c>
      <c r="B206" s="145"/>
      <c r="C206" s="139"/>
      <c r="D206" s="139" t="s">
        <v>338</v>
      </c>
      <c r="E206" s="104">
        <v>0</v>
      </c>
      <c r="F206" s="104">
        <v>287.76</v>
      </c>
      <c r="G206" s="164"/>
      <c r="H206" s="164">
        <f t="shared" si="34"/>
        <v>0</v>
      </c>
    </row>
    <row r="207" spans="1:8" s="28" customFormat="1" ht="15" customHeight="1" x14ac:dyDescent="0.25">
      <c r="A207" s="125">
        <v>38</v>
      </c>
      <c r="B207" s="126"/>
      <c r="C207" s="127"/>
      <c r="D207" s="127" t="s">
        <v>191</v>
      </c>
      <c r="E207" s="128">
        <f t="shared" ref="E207" si="35">E208</f>
        <v>0</v>
      </c>
      <c r="F207" s="128">
        <v>665.15</v>
      </c>
      <c r="G207" s="164"/>
      <c r="H207" s="164">
        <f t="shared" si="34"/>
        <v>0</v>
      </c>
    </row>
    <row r="208" spans="1:8" s="27" customFormat="1" ht="15" customHeight="1" x14ac:dyDescent="0.25">
      <c r="A208" s="132">
        <v>381</v>
      </c>
      <c r="B208" s="133"/>
      <c r="C208" s="134"/>
      <c r="D208" s="134" t="s">
        <v>111</v>
      </c>
      <c r="E208" s="135">
        <f t="shared" ref="E208" si="36">E210</f>
        <v>0</v>
      </c>
      <c r="F208" s="135">
        <v>665.15</v>
      </c>
      <c r="G208" s="164"/>
      <c r="H208" s="164">
        <f t="shared" si="34"/>
        <v>0</v>
      </c>
    </row>
    <row r="209" spans="1:8" s="27" customFormat="1" ht="15" customHeight="1" x14ac:dyDescent="0.25">
      <c r="A209" s="132">
        <v>3812</v>
      </c>
      <c r="B209" s="133"/>
      <c r="C209" s="134"/>
      <c r="D209" s="134" t="s">
        <v>276</v>
      </c>
      <c r="E209" s="135">
        <v>0</v>
      </c>
      <c r="F209" s="135">
        <v>665.15</v>
      </c>
      <c r="G209" s="164"/>
      <c r="H209" s="164">
        <f t="shared" si="34"/>
        <v>0</v>
      </c>
    </row>
    <row r="210" spans="1:8" ht="15" customHeight="1" x14ac:dyDescent="0.25">
      <c r="A210" s="144">
        <v>3433</v>
      </c>
      <c r="B210" s="145"/>
      <c r="C210" s="139"/>
      <c r="D210" s="139" t="s">
        <v>277</v>
      </c>
      <c r="E210" s="104">
        <v>0</v>
      </c>
      <c r="F210" s="104">
        <v>0</v>
      </c>
      <c r="G210" s="164"/>
      <c r="H210" s="164">
        <f t="shared" si="34"/>
        <v>0</v>
      </c>
    </row>
    <row r="211" spans="1:8" s="29" customFormat="1" ht="15" customHeight="1" x14ac:dyDescent="0.25">
      <c r="A211" s="165">
        <v>4</v>
      </c>
      <c r="B211" s="129"/>
      <c r="C211" s="130"/>
      <c r="D211" s="130" t="s">
        <v>91</v>
      </c>
      <c r="E211" s="102">
        <v>3980</v>
      </c>
      <c r="F211" s="102">
        <v>686.06</v>
      </c>
      <c r="G211" s="164"/>
      <c r="H211" s="164">
        <f t="shared" si="34"/>
        <v>17.237688442211056</v>
      </c>
    </row>
    <row r="212" spans="1:8" s="28" customFormat="1" ht="15" customHeight="1" x14ac:dyDescent="0.25">
      <c r="A212" s="125">
        <v>42</v>
      </c>
      <c r="B212" s="126"/>
      <c r="C212" s="127"/>
      <c r="D212" s="127" t="s">
        <v>92</v>
      </c>
      <c r="E212" s="91">
        <v>3980</v>
      </c>
      <c r="F212" s="91">
        <v>686.06</v>
      </c>
      <c r="G212" s="164"/>
      <c r="H212" s="164">
        <f t="shared" si="34"/>
        <v>17.237688442211056</v>
      </c>
    </row>
    <row r="213" spans="1:8" s="27" customFormat="1" ht="15" customHeight="1" x14ac:dyDescent="0.25">
      <c r="A213" s="132">
        <v>424</v>
      </c>
      <c r="B213" s="133"/>
      <c r="C213" s="134"/>
      <c r="D213" s="134" t="s">
        <v>161</v>
      </c>
      <c r="E213" s="95">
        <v>3980</v>
      </c>
      <c r="F213" s="95">
        <v>686.06</v>
      </c>
      <c r="G213" s="164"/>
      <c r="H213" s="164">
        <f t="shared" si="34"/>
        <v>17.237688442211056</v>
      </c>
    </row>
    <row r="214" spans="1:8" ht="15" customHeight="1" x14ac:dyDescent="0.25">
      <c r="A214" s="144">
        <v>4241</v>
      </c>
      <c r="B214" s="145"/>
      <c r="C214" s="139"/>
      <c r="D214" s="139" t="s">
        <v>161</v>
      </c>
      <c r="E214" s="104">
        <v>3980</v>
      </c>
      <c r="F214" s="104">
        <v>686.06</v>
      </c>
      <c r="G214" s="164"/>
      <c r="H214" s="164">
        <f t="shared" si="34"/>
        <v>17.237688442211056</v>
      </c>
    </row>
    <row r="215" spans="1:8" s="29" customFormat="1" ht="15" customHeight="1" x14ac:dyDescent="0.25">
      <c r="A215" s="259" t="s">
        <v>73</v>
      </c>
      <c r="B215" s="260"/>
      <c r="C215" s="261"/>
      <c r="D215" s="130" t="s">
        <v>258</v>
      </c>
      <c r="E215" s="102">
        <v>74060</v>
      </c>
      <c r="F215" s="102">
        <v>33445.39</v>
      </c>
      <c r="G215" s="164"/>
      <c r="H215" s="164">
        <f t="shared" si="34"/>
        <v>45.159856872805832</v>
      </c>
    </row>
    <row r="216" spans="1:8" s="29" customFormat="1" ht="15" customHeight="1" x14ac:dyDescent="0.25">
      <c r="A216" s="165">
        <v>3</v>
      </c>
      <c r="B216" s="129"/>
      <c r="C216" s="130"/>
      <c r="D216" s="130" t="s">
        <v>18</v>
      </c>
      <c r="E216" s="131">
        <f t="shared" ref="E216" si="37">E217+E224</f>
        <v>67420</v>
      </c>
      <c r="F216" s="131">
        <v>33445.39</v>
      </c>
      <c r="G216" s="164"/>
      <c r="H216" s="164">
        <f t="shared" si="34"/>
        <v>49.60752002373183</v>
      </c>
    </row>
    <row r="217" spans="1:8" s="28" customFormat="1" ht="15" customHeight="1" x14ac:dyDescent="0.25">
      <c r="A217" s="125">
        <v>31</v>
      </c>
      <c r="B217" s="126"/>
      <c r="C217" s="127"/>
      <c r="D217" s="127" t="s">
        <v>19</v>
      </c>
      <c r="E217" s="128">
        <f t="shared" ref="E217" si="38">E218+E220+E222</f>
        <v>26570</v>
      </c>
      <c r="F217" s="128">
        <v>31401.06</v>
      </c>
      <c r="G217" s="164"/>
      <c r="H217" s="164">
        <f t="shared" si="34"/>
        <v>118.18238614979299</v>
      </c>
    </row>
    <row r="218" spans="1:8" ht="15" customHeight="1" x14ac:dyDescent="0.25">
      <c r="A218" s="144">
        <v>311</v>
      </c>
      <c r="B218" s="145"/>
      <c r="C218" s="139"/>
      <c r="D218" s="139" t="s">
        <v>116</v>
      </c>
      <c r="E218" s="104">
        <v>21900</v>
      </c>
      <c r="F218" s="104">
        <v>25470.94</v>
      </c>
      <c r="G218" s="164"/>
      <c r="H218" s="164">
        <f t="shared" si="34"/>
        <v>116.3056621004566</v>
      </c>
    </row>
    <row r="219" spans="1:8" ht="15" customHeight="1" x14ac:dyDescent="0.25">
      <c r="A219" s="144">
        <v>3111</v>
      </c>
      <c r="B219" s="145"/>
      <c r="C219" s="139"/>
      <c r="D219" s="139" t="s">
        <v>117</v>
      </c>
      <c r="E219" s="104">
        <v>21900</v>
      </c>
      <c r="F219" s="104">
        <v>25470.94</v>
      </c>
      <c r="G219" s="164"/>
      <c r="H219" s="164">
        <f t="shared" si="34"/>
        <v>116.3056621004566</v>
      </c>
    </row>
    <row r="220" spans="1:8" s="27" customFormat="1" ht="15" customHeight="1" x14ac:dyDescent="0.25">
      <c r="A220" s="132">
        <v>312</v>
      </c>
      <c r="B220" s="133"/>
      <c r="C220" s="134"/>
      <c r="D220" s="134" t="s">
        <v>120</v>
      </c>
      <c r="E220" s="95">
        <v>1060</v>
      </c>
      <c r="F220" s="95">
        <v>1734.1</v>
      </c>
      <c r="G220" s="164"/>
      <c r="H220" s="164">
        <f t="shared" si="34"/>
        <v>163.59433962264148</v>
      </c>
    </row>
    <row r="221" spans="1:8" ht="15" customHeight="1" x14ac:dyDescent="0.25">
      <c r="A221" s="144">
        <v>3121</v>
      </c>
      <c r="B221" s="145"/>
      <c r="C221" s="139"/>
      <c r="D221" s="139" t="s">
        <v>120</v>
      </c>
      <c r="E221" s="104">
        <v>1060</v>
      </c>
      <c r="F221" s="104">
        <v>1734.1</v>
      </c>
      <c r="G221" s="164"/>
      <c r="H221" s="164">
        <f t="shared" si="34"/>
        <v>163.59433962264148</v>
      </c>
    </row>
    <row r="222" spans="1:8" s="27" customFormat="1" ht="15" customHeight="1" x14ac:dyDescent="0.25">
      <c r="A222" s="132">
        <v>313</v>
      </c>
      <c r="B222" s="133"/>
      <c r="C222" s="134"/>
      <c r="D222" s="134" t="s">
        <v>125</v>
      </c>
      <c r="E222" s="95">
        <v>3610</v>
      </c>
      <c r="F222" s="95">
        <v>4196.0200000000004</v>
      </c>
      <c r="G222" s="164"/>
      <c r="H222" s="164">
        <f t="shared" si="34"/>
        <v>116.23324099722994</v>
      </c>
    </row>
    <row r="223" spans="1:8" ht="15" customHeight="1" x14ac:dyDescent="0.25">
      <c r="A223" s="144">
        <v>3132</v>
      </c>
      <c r="B223" s="145"/>
      <c r="C223" s="139"/>
      <c r="D223" s="139" t="s">
        <v>174</v>
      </c>
      <c r="E223" s="104">
        <v>3610</v>
      </c>
      <c r="F223" s="104">
        <v>4196.0200000000004</v>
      </c>
      <c r="G223" s="164"/>
      <c r="H223" s="164">
        <f t="shared" si="34"/>
        <v>116.23324099722994</v>
      </c>
    </row>
    <row r="224" spans="1:8" s="28" customFormat="1" ht="15" customHeight="1" x14ac:dyDescent="0.25">
      <c r="A224" s="125">
        <v>32</v>
      </c>
      <c r="B224" s="126"/>
      <c r="C224" s="127"/>
      <c r="D224" s="127" t="s">
        <v>30</v>
      </c>
      <c r="E224" s="128">
        <v>40850</v>
      </c>
      <c r="F224" s="128">
        <v>2044.33</v>
      </c>
      <c r="G224" s="164"/>
      <c r="H224" s="164">
        <f t="shared" si="34"/>
        <v>5.0044798041615666</v>
      </c>
    </row>
    <row r="225" spans="1:8" s="27" customFormat="1" ht="15" customHeight="1" x14ac:dyDescent="0.25">
      <c r="A225" s="132">
        <v>321</v>
      </c>
      <c r="B225" s="133"/>
      <c r="C225" s="134"/>
      <c r="D225" s="134" t="s">
        <v>127</v>
      </c>
      <c r="E225" s="95">
        <v>1000</v>
      </c>
      <c r="F225" s="95">
        <v>168</v>
      </c>
      <c r="G225" s="164"/>
      <c r="H225" s="164">
        <f t="shared" si="34"/>
        <v>16.8</v>
      </c>
    </row>
    <row r="226" spans="1:8" s="27" customFormat="1" ht="15" customHeight="1" x14ac:dyDescent="0.25">
      <c r="A226" s="132">
        <v>3212</v>
      </c>
      <c r="B226" s="133"/>
      <c r="C226" s="134"/>
      <c r="D226" s="134" t="s">
        <v>264</v>
      </c>
      <c r="E226" s="95">
        <v>1000</v>
      </c>
      <c r="F226" s="95">
        <v>0</v>
      </c>
      <c r="G226" s="164"/>
      <c r="H226" s="164">
        <f t="shared" si="34"/>
        <v>0</v>
      </c>
    </row>
    <row r="227" spans="1:8" s="27" customFormat="1" ht="15" customHeight="1" x14ac:dyDescent="0.25">
      <c r="A227" s="132">
        <v>3231</v>
      </c>
      <c r="B227" s="133"/>
      <c r="C227" s="134"/>
      <c r="D227" s="134" t="s">
        <v>289</v>
      </c>
      <c r="E227" s="95">
        <v>1060</v>
      </c>
      <c r="F227" s="95">
        <v>0</v>
      </c>
      <c r="G227" s="164"/>
      <c r="H227" s="164">
        <f t="shared" si="34"/>
        <v>0</v>
      </c>
    </row>
    <row r="228" spans="1:8" ht="15" customHeight="1" x14ac:dyDescent="0.25">
      <c r="A228" s="144">
        <v>3232</v>
      </c>
      <c r="B228" s="145"/>
      <c r="C228" s="139"/>
      <c r="D228" s="139" t="s">
        <v>290</v>
      </c>
      <c r="E228" s="104">
        <v>26550</v>
      </c>
      <c r="F228" s="104">
        <v>0</v>
      </c>
      <c r="G228" s="164"/>
      <c r="H228" s="164">
        <f t="shared" si="34"/>
        <v>0</v>
      </c>
    </row>
    <row r="229" spans="1:8" s="27" customFormat="1" ht="15" customHeight="1" x14ac:dyDescent="0.25">
      <c r="A229" s="132">
        <v>329</v>
      </c>
      <c r="B229" s="133"/>
      <c r="C229" s="134"/>
      <c r="D229" s="134" t="s">
        <v>274</v>
      </c>
      <c r="E229" s="95">
        <v>12240</v>
      </c>
      <c r="F229" s="95">
        <v>1876.33</v>
      </c>
      <c r="G229" s="164"/>
      <c r="H229" s="164">
        <f t="shared" si="34"/>
        <v>15.329493464052288</v>
      </c>
    </row>
    <row r="230" spans="1:8" ht="15" customHeight="1" x14ac:dyDescent="0.25">
      <c r="A230" s="144">
        <v>4227</v>
      </c>
      <c r="B230" s="145"/>
      <c r="C230" s="139"/>
      <c r="D230" s="139" t="s">
        <v>275</v>
      </c>
      <c r="E230" s="104">
        <v>6640</v>
      </c>
      <c r="F230" s="104">
        <v>0</v>
      </c>
      <c r="G230" s="164"/>
      <c r="H230" s="164">
        <f t="shared" si="34"/>
        <v>0</v>
      </c>
    </row>
    <row r="231" spans="1:8" s="29" customFormat="1" x14ac:dyDescent="0.25">
      <c r="A231" s="259" t="s">
        <v>208</v>
      </c>
      <c r="B231" s="260"/>
      <c r="C231" s="261"/>
      <c r="D231" s="130" t="s">
        <v>121</v>
      </c>
      <c r="E231" s="102">
        <v>15260</v>
      </c>
      <c r="F231" s="102">
        <v>0</v>
      </c>
      <c r="G231" s="164"/>
      <c r="H231" s="164">
        <f t="shared" si="34"/>
        <v>0</v>
      </c>
    </row>
    <row r="232" spans="1:8" s="28" customFormat="1" x14ac:dyDescent="0.25">
      <c r="A232" s="253">
        <v>3</v>
      </c>
      <c r="B232" s="265"/>
      <c r="C232" s="266"/>
      <c r="D232" s="189" t="s">
        <v>295</v>
      </c>
      <c r="E232" s="91">
        <v>9960</v>
      </c>
      <c r="F232" s="91">
        <v>0</v>
      </c>
      <c r="G232" s="164"/>
      <c r="H232" s="164">
        <f t="shared" si="34"/>
        <v>0</v>
      </c>
    </row>
    <row r="233" spans="1:8" s="28" customFormat="1" x14ac:dyDescent="0.25">
      <c r="A233" s="204">
        <v>3232</v>
      </c>
      <c r="B233" s="205"/>
      <c r="C233" s="206"/>
      <c r="D233" s="189" t="s">
        <v>296</v>
      </c>
      <c r="E233" s="91">
        <v>8230</v>
      </c>
      <c r="F233" s="91">
        <v>0</v>
      </c>
      <c r="G233" s="164"/>
      <c r="H233" s="164">
        <f t="shared" si="34"/>
        <v>0</v>
      </c>
    </row>
    <row r="234" spans="1:8" s="28" customFormat="1" x14ac:dyDescent="0.25">
      <c r="A234" s="253">
        <v>3233</v>
      </c>
      <c r="B234" s="265"/>
      <c r="C234" s="266"/>
      <c r="D234" s="189" t="s">
        <v>297</v>
      </c>
      <c r="E234" s="91">
        <v>800</v>
      </c>
      <c r="F234" s="91">
        <v>0</v>
      </c>
      <c r="G234" s="164"/>
      <c r="H234" s="164">
        <f t="shared" si="34"/>
        <v>0</v>
      </c>
    </row>
    <row r="235" spans="1:8" s="27" customFormat="1" x14ac:dyDescent="0.25">
      <c r="A235" s="132">
        <v>3237</v>
      </c>
      <c r="B235" s="196"/>
      <c r="C235" s="197"/>
      <c r="D235" s="198" t="s">
        <v>298</v>
      </c>
      <c r="E235" s="95">
        <v>930</v>
      </c>
      <c r="F235" s="95">
        <v>0</v>
      </c>
      <c r="G235" s="164"/>
      <c r="H235" s="164">
        <f t="shared" si="34"/>
        <v>0</v>
      </c>
    </row>
    <row r="236" spans="1:8" x14ac:dyDescent="0.25">
      <c r="A236" s="267">
        <v>4221</v>
      </c>
      <c r="B236" s="268"/>
      <c r="C236" s="269"/>
      <c r="D236" s="156" t="s">
        <v>158</v>
      </c>
      <c r="E236" s="104">
        <v>5300</v>
      </c>
      <c r="F236" s="104">
        <v>0</v>
      </c>
      <c r="G236" s="164"/>
      <c r="H236" s="164">
        <f t="shared" si="34"/>
        <v>0</v>
      </c>
    </row>
    <row r="237" spans="1:8" x14ac:dyDescent="0.25">
      <c r="E237" s="155"/>
    </row>
    <row r="239" spans="1:8" x14ac:dyDescent="0.25">
      <c r="B239" t="s">
        <v>227</v>
      </c>
      <c r="F239" s="40" t="s">
        <v>269</v>
      </c>
    </row>
    <row r="240" spans="1:8" x14ac:dyDescent="0.25">
      <c r="B240" t="s">
        <v>268</v>
      </c>
      <c r="F240" s="40" t="s">
        <v>270</v>
      </c>
    </row>
  </sheetData>
  <mergeCells count="24">
    <mergeCell ref="A232:C232"/>
    <mergeCell ref="A234:C234"/>
    <mergeCell ref="A236:C236"/>
    <mergeCell ref="A51:C51"/>
    <mergeCell ref="A69:C69"/>
    <mergeCell ref="A78:C78"/>
    <mergeCell ref="A98:C98"/>
    <mergeCell ref="A231:C231"/>
    <mergeCell ref="A105:C105"/>
    <mergeCell ref="A106:C106"/>
    <mergeCell ref="A139:C139"/>
    <mergeCell ref="A177:C177"/>
    <mergeCell ref="A215:C215"/>
    <mergeCell ref="A118:C118"/>
    <mergeCell ref="A10:C10"/>
    <mergeCell ref="A11:C11"/>
    <mergeCell ref="A12:C12"/>
    <mergeCell ref="A42:C42"/>
    <mergeCell ref="A50:C50"/>
    <mergeCell ref="A7:C7"/>
    <mergeCell ref="A9:C9"/>
    <mergeCell ref="A3:G3"/>
    <mergeCell ref="A5:C5"/>
    <mergeCell ref="A1:J1"/>
  </mergeCells>
  <pageMargins left="0.7" right="0.7" top="0.75" bottom="0.75" header="0.3" footer="0.3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Izvršenje po ekonomskoj klas.</vt:lpstr>
      <vt:lpstr>Izvršenje po izvorima</vt:lpstr>
      <vt:lpstr>Izvršenje prema funkcijskoj kl</vt:lpstr>
      <vt:lpstr>Izvršenje Računa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2024-03-26T14:17:44Z</cp:lastPrinted>
  <dcterms:created xsi:type="dcterms:W3CDTF">2022-08-12T12:51:27Z</dcterms:created>
  <dcterms:modified xsi:type="dcterms:W3CDTF">2024-03-28T12:02:30Z</dcterms:modified>
</cp:coreProperties>
</file>