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Moji dokumenti\Documents\"/>
    </mc:Choice>
  </mc:AlternateContent>
  <xr:revisionPtr revIDLastSave="0" documentId="8_{F4CFB643-6EE6-4AAB-9BB8-FD24708B0649}" xr6:coauthVersionLast="47" xr6:coauthVersionMax="47" xr10:uidLastSave="{00000000-0000-0000-0000-000000000000}"/>
  <bookViews>
    <workbookView xWindow="-120" yWindow="-120" windowWidth="25440" windowHeight="15390" firstSheet="2" activeTab="5" xr2:uid="{00000000-000D-0000-FFFF-FFFF00000000}"/>
  </bookViews>
  <sheets>
    <sheet name="SAŽETAK" sheetId="1" r:id="rId1"/>
    <sheet name="Izvršenje po ekonomskoj klas." sheetId="11" r:id="rId2"/>
    <sheet name="Izvršenje po izvorima" sheetId="3" r:id="rId3"/>
    <sheet name="Izvršenje prema funkcijskoj kl" sheetId="5" r:id="rId4"/>
    <sheet name="Izvršenje Računa financiranja" sheetId="6" r:id="rId5"/>
    <sheet name="POSEBNI DIO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2" i="7" l="1"/>
  <c r="H142" i="7"/>
  <c r="G164" i="7"/>
  <c r="H164" i="7"/>
  <c r="G168" i="7"/>
  <c r="H168" i="7"/>
  <c r="G173" i="7"/>
  <c r="G170" i="7"/>
  <c r="H170" i="7"/>
  <c r="G169" i="7"/>
  <c r="H169" i="7"/>
  <c r="G166" i="7"/>
  <c r="H166" i="7"/>
  <c r="J209" i="3"/>
  <c r="J199" i="3"/>
  <c r="J192" i="3"/>
  <c r="K192" i="3"/>
  <c r="J183" i="3"/>
  <c r="J182" i="3"/>
  <c r="J175" i="3"/>
  <c r="J178" i="3"/>
  <c r="K153" i="3"/>
  <c r="K164" i="3"/>
  <c r="J169" i="3"/>
  <c r="J160" i="3"/>
  <c r="J149" i="3"/>
  <c r="J148" i="3"/>
  <c r="J147" i="3"/>
  <c r="J131" i="3"/>
  <c r="K131" i="3"/>
  <c r="J122" i="3"/>
  <c r="J110" i="3"/>
  <c r="J71" i="3"/>
  <c r="K209" i="3"/>
  <c r="K148" i="3"/>
  <c r="K160" i="3"/>
  <c r="K199" i="3"/>
  <c r="K110" i="3"/>
  <c r="K151" i="3"/>
  <c r="K147" i="3"/>
  <c r="K149" i="3"/>
  <c r="I77" i="11"/>
  <c r="J77" i="11"/>
  <c r="I65" i="11"/>
  <c r="J65" i="11"/>
  <c r="K243" i="3"/>
  <c r="J165" i="3"/>
  <c r="G95" i="7"/>
  <c r="H95" i="7"/>
  <c r="G29" i="7"/>
  <c r="H29" i="7"/>
  <c r="J94" i="3"/>
  <c r="J220" i="3"/>
  <c r="J206" i="3"/>
  <c r="J188" i="3"/>
  <c r="J181" i="3"/>
  <c r="J173" i="3"/>
  <c r="J170" i="3"/>
  <c r="J141" i="3"/>
  <c r="J127" i="3"/>
  <c r="J121" i="3"/>
  <c r="J99" i="3"/>
  <c r="J92" i="3"/>
  <c r="J83" i="3"/>
  <c r="J69" i="3"/>
  <c r="J66" i="3"/>
  <c r="J230" i="3"/>
  <c r="I71" i="11"/>
  <c r="K18" i="3"/>
  <c r="J18" i="3"/>
  <c r="K47" i="3"/>
  <c r="K48" i="3"/>
  <c r="K49" i="3"/>
  <c r="K50" i="3"/>
  <c r="K51" i="3"/>
  <c r="K52" i="3"/>
  <c r="K53" i="3"/>
  <c r="K257" i="3"/>
  <c r="K260" i="3"/>
  <c r="K261" i="3"/>
  <c r="K263" i="3"/>
  <c r="K264" i="3"/>
  <c r="K265" i="3"/>
  <c r="K266" i="3"/>
  <c r="K267" i="3"/>
  <c r="K269" i="3"/>
  <c r="K270" i="3"/>
  <c r="K272" i="3"/>
  <c r="K273" i="3"/>
  <c r="K275" i="3"/>
  <c r="K276" i="3"/>
  <c r="K278" i="3"/>
  <c r="K279" i="3"/>
  <c r="K255" i="3"/>
  <c r="J257" i="3"/>
  <c r="J260" i="3"/>
  <c r="J261" i="3"/>
  <c r="J263" i="3"/>
  <c r="J264" i="3"/>
  <c r="J266" i="3"/>
  <c r="J267" i="3"/>
  <c r="J269" i="3"/>
  <c r="J270" i="3"/>
  <c r="J272" i="3"/>
  <c r="J273" i="3"/>
  <c r="J275" i="3"/>
  <c r="J276" i="3"/>
  <c r="J278" i="3"/>
  <c r="J279" i="3"/>
  <c r="J255" i="3"/>
  <c r="K280" i="3"/>
  <c r="F102" i="11"/>
  <c r="J93" i="11"/>
  <c r="I93" i="11"/>
  <c r="J92" i="11"/>
  <c r="I92" i="11"/>
  <c r="J91" i="11"/>
  <c r="I91" i="11"/>
  <c r="J90" i="11"/>
  <c r="I90" i="11"/>
  <c r="J88" i="11"/>
  <c r="I88" i="11"/>
  <c r="J87" i="11"/>
  <c r="I87" i="11"/>
  <c r="J86" i="11"/>
  <c r="I86" i="11"/>
  <c r="F84" i="11"/>
  <c r="J83" i="11"/>
  <c r="I83" i="11"/>
  <c r="J79" i="11"/>
  <c r="I79" i="11"/>
  <c r="J78" i="11"/>
  <c r="I78" i="11"/>
  <c r="J75" i="11"/>
  <c r="I75" i="11"/>
  <c r="J74" i="11"/>
  <c r="I74" i="11"/>
  <c r="J73" i="11"/>
  <c r="I73" i="11"/>
  <c r="J70" i="11"/>
  <c r="I70" i="11"/>
  <c r="J52" i="11"/>
  <c r="I52" i="11"/>
  <c r="J50" i="11"/>
  <c r="I50" i="11"/>
  <c r="J49" i="11"/>
  <c r="I49" i="11"/>
  <c r="J48" i="11"/>
  <c r="I48" i="11"/>
  <c r="F46" i="11"/>
  <c r="J39" i="11"/>
  <c r="I39" i="11"/>
  <c r="I38" i="11"/>
  <c r="I37" i="11"/>
  <c r="I36" i="11"/>
  <c r="I35" i="11"/>
  <c r="I34" i="11"/>
  <c r="F32" i="11"/>
  <c r="F31" i="11" s="1"/>
  <c r="J30" i="11"/>
  <c r="I30" i="11"/>
  <c r="J29" i="11"/>
  <c r="I29" i="11"/>
  <c r="H28" i="11"/>
  <c r="F28" i="11"/>
  <c r="J27" i="11"/>
  <c r="I27" i="11"/>
  <c r="J26" i="11"/>
  <c r="I26" i="11"/>
  <c r="H25" i="11"/>
  <c r="F25" i="11"/>
  <c r="J23" i="11"/>
  <c r="I23" i="11"/>
  <c r="H22" i="11"/>
  <c r="F22" i="11"/>
  <c r="F21" i="11" s="1"/>
  <c r="J20" i="11"/>
  <c r="I20" i="11"/>
  <c r="J19" i="11"/>
  <c r="I19" i="11"/>
  <c r="J18" i="11"/>
  <c r="I18" i="11"/>
  <c r="J17" i="11"/>
  <c r="I17" i="11"/>
  <c r="J16" i="11"/>
  <c r="I16" i="11"/>
  <c r="J15" i="11"/>
  <c r="I15" i="11"/>
  <c r="F13" i="11"/>
  <c r="F12" i="11" s="1"/>
  <c r="H14" i="7"/>
  <c r="H15" i="7"/>
  <c r="H17" i="7"/>
  <c r="H18" i="7"/>
  <c r="H19" i="7"/>
  <c r="H20" i="7"/>
  <c r="H21" i="7"/>
  <c r="H23" i="7"/>
  <c r="H24" i="7"/>
  <c r="H25" i="7"/>
  <c r="H26" i="7"/>
  <c r="H27" i="7"/>
  <c r="H28" i="7"/>
  <c r="H30" i="7"/>
  <c r="H31" i="7"/>
  <c r="H33" i="7"/>
  <c r="H34" i="7"/>
  <c r="H35" i="7"/>
  <c r="H36" i="7"/>
  <c r="H37" i="7"/>
  <c r="H40" i="7"/>
  <c r="H41" i="7"/>
  <c r="H46" i="7"/>
  <c r="H47" i="7"/>
  <c r="H54" i="7"/>
  <c r="H55" i="7"/>
  <c r="H56" i="7"/>
  <c r="H57" i="7"/>
  <c r="H58" i="7"/>
  <c r="H61" i="7"/>
  <c r="H62" i="7"/>
  <c r="H65" i="7"/>
  <c r="H69" i="7"/>
  <c r="H70" i="7"/>
  <c r="H71" i="7"/>
  <c r="H72" i="7"/>
  <c r="H73" i="7"/>
  <c r="H76" i="7"/>
  <c r="H85" i="7"/>
  <c r="H86" i="7"/>
  <c r="H87" i="7"/>
  <c r="H90" i="7"/>
  <c r="H91" i="7"/>
  <c r="H92" i="7"/>
  <c r="H96" i="7"/>
  <c r="H97" i="7"/>
  <c r="H98" i="7"/>
  <c r="H102" i="7"/>
  <c r="H104" i="7"/>
  <c r="H105" i="7"/>
  <c r="H107" i="7"/>
  <c r="H108" i="7"/>
  <c r="H110" i="7"/>
  <c r="H111" i="7"/>
  <c r="H112" i="7"/>
  <c r="H115" i="7"/>
  <c r="H118" i="7"/>
  <c r="H119" i="7"/>
  <c r="H120" i="7"/>
  <c r="H125" i="7"/>
  <c r="H126" i="7"/>
  <c r="H127" i="7"/>
  <c r="H128" i="7"/>
  <c r="H129" i="7"/>
  <c r="H130" i="7"/>
  <c r="H131" i="7"/>
  <c r="H133" i="7"/>
  <c r="H134" i="7"/>
  <c r="H138" i="7"/>
  <c r="H139" i="7"/>
  <c r="H140" i="7"/>
  <c r="H141" i="7"/>
  <c r="H154" i="7"/>
  <c r="H156" i="7"/>
  <c r="H157" i="7"/>
  <c r="H160" i="7"/>
  <c r="H161" i="7"/>
  <c r="H162" i="7"/>
  <c r="H163" i="7"/>
  <c r="H165" i="7"/>
  <c r="H167" i="7"/>
  <c r="H172" i="7"/>
  <c r="H178" i="7"/>
  <c r="H179" i="7"/>
  <c r="H180" i="7"/>
  <c r="H181" i="7"/>
  <c r="H183" i="7"/>
  <c r="H188" i="7"/>
  <c r="H189" i="7"/>
  <c r="H190" i="7"/>
  <c r="H191" i="7"/>
  <c r="H192" i="7"/>
  <c r="H193" i="7"/>
  <c r="H194" i="7"/>
  <c r="H197" i="7"/>
  <c r="H198" i="7"/>
  <c r="H199" i="7"/>
  <c r="H200" i="7"/>
  <c r="H201" i="7"/>
  <c r="H202" i="7"/>
  <c r="H204" i="7"/>
  <c r="H205" i="7"/>
  <c r="H207" i="7"/>
  <c r="H208" i="7"/>
  <c r="H209" i="7"/>
  <c r="H210" i="7"/>
  <c r="H211" i="7"/>
  <c r="H212" i="7"/>
  <c r="H214" i="7"/>
  <c r="H215" i="7"/>
  <c r="H216" i="7"/>
  <c r="H217" i="7"/>
  <c r="H218" i="7"/>
  <c r="H219" i="7"/>
  <c r="H222" i="7"/>
  <c r="H224" i="7"/>
  <c r="H225" i="7"/>
  <c r="H226" i="7"/>
  <c r="H227" i="7"/>
  <c r="H228" i="7"/>
  <c r="H230" i="7"/>
  <c r="H231" i="7"/>
  <c r="H232" i="7"/>
  <c r="H233" i="7"/>
  <c r="H242" i="7"/>
  <c r="H243" i="7"/>
  <c r="H244" i="7"/>
  <c r="H245" i="7"/>
  <c r="H246" i="7"/>
  <c r="G14" i="7"/>
  <c r="G15" i="7"/>
  <c r="G17" i="7"/>
  <c r="G18" i="7"/>
  <c r="G19" i="7"/>
  <c r="G20" i="7"/>
  <c r="G21" i="7"/>
  <c r="G23" i="7"/>
  <c r="G24" i="7"/>
  <c r="G25" i="7"/>
  <c r="G26" i="7"/>
  <c r="G27" i="7"/>
  <c r="G28" i="7"/>
  <c r="G30" i="7"/>
  <c r="G31" i="7"/>
  <c r="G33" i="7"/>
  <c r="G34" i="7"/>
  <c r="G35" i="7"/>
  <c r="G36" i="7"/>
  <c r="G37" i="7"/>
  <c r="G40" i="7"/>
  <c r="G41" i="7"/>
  <c r="G46" i="7"/>
  <c r="G47" i="7"/>
  <c r="G54" i="7"/>
  <c r="G55" i="7"/>
  <c r="G56" i="7"/>
  <c r="G58" i="7"/>
  <c r="G61" i="7"/>
  <c r="G62" i="7"/>
  <c r="G65" i="7"/>
  <c r="G69" i="7"/>
  <c r="G70" i="7"/>
  <c r="G71" i="7"/>
  <c r="G72" i="7"/>
  <c r="G73" i="7"/>
  <c r="G76" i="7"/>
  <c r="G85" i="7"/>
  <c r="G86" i="7"/>
  <c r="G87" i="7"/>
  <c r="G89" i="7"/>
  <c r="G90" i="7"/>
  <c r="G91" i="7"/>
  <c r="G92" i="7"/>
  <c r="G96" i="7"/>
  <c r="G97" i="7"/>
  <c r="G98" i="7"/>
  <c r="G102" i="7"/>
  <c r="G104" i="7"/>
  <c r="G105" i="7"/>
  <c r="G107" i="7"/>
  <c r="G108" i="7"/>
  <c r="G110" i="7"/>
  <c r="G111" i="7"/>
  <c r="G112" i="7"/>
  <c r="G115" i="7"/>
  <c r="G118" i="7"/>
  <c r="G119" i="7"/>
  <c r="G120" i="7"/>
  <c r="G125" i="7"/>
  <c r="G126" i="7"/>
  <c r="G127" i="7"/>
  <c r="G128" i="7"/>
  <c r="G129" i="7"/>
  <c r="G130" i="7"/>
  <c r="G131" i="7"/>
  <c r="G133" i="7"/>
  <c r="G134" i="7"/>
  <c r="G138" i="7"/>
  <c r="G139" i="7"/>
  <c r="G140" i="7"/>
  <c r="G141" i="7"/>
  <c r="G154" i="7"/>
  <c r="G155" i="7"/>
  <c r="G156" i="7"/>
  <c r="G157" i="7"/>
  <c r="G160" i="7"/>
  <c r="G162" i="7"/>
  <c r="G163" i="7"/>
  <c r="G165" i="7"/>
  <c r="G167" i="7"/>
  <c r="G172" i="7"/>
  <c r="G178" i="7"/>
  <c r="G179" i="7"/>
  <c r="G180" i="7"/>
  <c r="G181" i="7"/>
  <c r="G183" i="7"/>
  <c r="G188" i="7"/>
  <c r="G189" i="7"/>
  <c r="G190" i="7"/>
  <c r="G191" i="7"/>
  <c r="G192" i="7"/>
  <c r="G193" i="7"/>
  <c r="G194" i="7"/>
  <c r="G197" i="7"/>
  <c r="G198" i="7"/>
  <c r="G199" i="7"/>
  <c r="G200" i="7"/>
  <c r="G201" i="7"/>
  <c r="G202" i="7"/>
  <c r="G204" i="7"/>
  <c r="G205" i="7"/>
  <c r="G207" i="7"/>
  <c r="G208" i="7"/>
  <c r="G209" i="7"/>
  <c r="G210" i="7"/>
  <c r="G211" i="7"/>
  <c r="G214" i="7"/>
  <c r="G215" i="7"/>
  <c r="G216" i="7"/>
  <c r="G217" i="7"/>
  <c r="G218" i="7"/>
  <c r="G219" i="7"/>
  <c r="G222" i="7"/>
  <c r="G224" i="7"/>
  <c r="G225" i="7"/>
  <c r="G226" i="7"/>
  <c r="G227" i="7"/>
  <c r="G228" i="7"/>
  <c r="G230" i="7"/>
  <c r="G231" i="7"/>
  <c r="G232" i="7"/>
  <c r="G233" i="7"/>
  <c r="G242" i="7"/>
  <c r="G243" i="7"/>
  <c r="G244" i="7"/>
  <c r="G245" i="7"/>
  <c r="G246" i="7"/>
  <c r="H186" i="7"/>
  <c r="G186" i="7"/>
  <c r="E203" i="7"/>
  <c r="H203" i="7" s="1"/>
  <c r="H206" i="7"/>
  <c r="G206" i="7"/>
  <c r="G212" i="7"/>
  <c r="H155" i="7"/>
  <c r="H171" i="7"/>
  <c r="G161" i="7"/>
  <c r="H152" i="7"/>
  <c r="H135" i="7"/>
  <c r="F137" i="7"/>
  <c r="F136" i="7" s="1"/>
  <c r="G135" i="7"/>
  <c r="H132" i="7"/>
  <c r="H124" i="7"/>
  <c r="H106" i="7"/>
  <c r="H99" i="7"/>
  <c r="H89" i="7"/>
  <c r="H84" i="7"/>
  <c r="G53" i="7"/>
  <c r="G57" i="7"/>
  <c r="F45" i="7"/>
  <c r="F43" i="7" s="1"/>
  <c r="F42" i="7" s="1"/>
  <c r="H42" i="7" s="1"/>
  <c r="H38" i="7"/>
  <c r="G32" i="7"/>
  <c r="H16" i="7"/>
  <c r="H13" i="7"/>
  <c r="H221" i="7"/>
  <c r="H229" i="7"/>
  <c r="G229" i="7"/>
  <c r="K64" i="3"/>
  <c r="K65" i="3"/>
  <c r="K67" i="3"/>
  <c r="K68" i="3"/>
  <c r="K70" i="3"/>
  <c r="K72" i="3"/>
  <c r="K73" i="3"/>
  <c r="K74" i="3"/>
  <c r="K76" i="3"/>
  <c r="K77" i="3"/>
  <c r="K79" i="3"/>
  <c r="K80" i="3"/>
  <c r="K82" i="3"/>
  <c r="K84" i="3"/>
  <c r="K85" i="3"/>
  <c r="K89" i="3"/>
  <c r="K90" i="3"/>
  <c r="K91" i="3"/>
  <c r="K93" i="3"/>
  <c r="K95" i="3"/>
  <c r="K97" i="3"/>
  <c r="K98" i="3"/>
  <c r="K100" i="3"/>
  <c r="K102" i="3"/>
  <c r="K103" i="3"/>
  <c r="K104" i="3"/>
  <c r="K107" i="3"/>
  <c r="K108" i="3"/>
  <c r="K109" i="3"/>
  <c r="K111" i="3"/>
  <c r="K112" i="3"/>
  <c r="K114" i="3"/>
  <c r="K115" i="3"/>
  <c r="K116" i="3"/>
  <c r="K117" i="3"/>
  <c r="K119" i="3"/>
  <c r="K120" i="3"/>
  <c r="K123" i="3"/>
  <c r="K125" i="3"/>
  <c r="K126" i="3"/>
  <c r="K128" i="3"/>
  <c r="K130" i="3"/>
  <c r="K132" i="3"/>
  <c r="K133" i="3"/>
  <c r="K134" i="3"/>
  <c r="K136" i="3"/>
  <c r="K139" i="3"/>
  <c r="K140" i="3"/>
  <c r="K142" i="3"/>
  <c r="K144" i="3"/>
  <c r="K145" i="3"/>
  <c r="K146" i="3"/>
  <c r="K154" i="3"/>
  <c r="K155" i="3"/>
  <c r="K156" i="3"/>
  <c r="K157" i="3"/>
  <c r="K159" i="3"/>
  <c r="K161" i="3"/>
  <c r="K162" i="3"/>
  <c r="K163" i="3"/>
  <c r="K166" i="3"/>
  <c r="K167" i="3"/>
  <c r="K168" i="3"/>
  <c r="K171" i="3"/>
  <c r="K172" i="3"/>
  <c r="K176" i="3"/>
  <c r="K179" i="3"/>
  <c r="K180" i="3"/>
  <c r="K184" i="3"/>
  <c r="K187" i="3"/>
  <c r="K189" i="3"/>
  <c r="K191" i="3"/>
  <c r="K193" i="3"/>
  <c r="K196" i="3"/>
  <c r="K197" i="3"/>
  <c r="K198" i="3"/>
  <c r="K200" i="3"/>
  <c r="K201" i="3"/>
  <c r="K204" i="3"/>
  <c r="K205" i="3"/>
  <c r="K207" i="3"/>
  <c r="K208" i="3"/>
  <c r="K210" i="3"/>
  <c r="K211" i="3"/>
  <c r="K212" i="3"/>
  <c r="K213" i="3"/>
  <c r="K217" i="3"/>
  <c r="K218" i="3"/>
  <c r="K219" i="3"/>
  <c r="K221" i="3"/>
  <c r="K227" i="3"/>
  <c r="K228" i="3"/>
  <c r="K229" i="3"/>
  <c r="K231" i="3"/>
  <c r="K237" i="3"/>
  <c r="K238" i="3"/>
  <c r="K239" i="3"/>
  <c r="K240" i="3"/>
  <c r="K244" i="3"/>
  <c r="K245" i="3"/>
  <c r="K246" i="3"/>
  <c r="K247" i="3"/>
  <c r="J64" i="3"/>
  <c r="J65" i="3"/>
  <c r="J67" i="3"/>
  <c r="J68" i="3"/>
  <c r="J70" i="3"/>
  <c r="J72" i="3"/>
  <c r="J73" i="3"/>
  <c r="J74" i="3"/>
  <c r="J76" i="3"/>
  <c r="J77" i="3"/>
  <c r="J79" i="3"/>
  <c r="J80" i="3"/>
  <c r="J82" i="3"/>
  <c r="J84" i="3"/>
  <c r="J85" i="3"/>
  <c r="J89" i="3"/>
  <c r="J90" i="3"/>
  <c r="J91" i="3"/>
  <c r="J93" i="3"/>
  <c r="J95" i="3"/>
  <c r="J97" i="3"/>
  <c r="J98" i="3"/>
  <c r="J100" i="3"/>
  <c r="J102" i="3"/>
  <c r="J103" i="3"/>
  <c r="J104" i="3"/>
  <c r="J107" i="3"/>
  <c r="J108" i="3"/>
  <c r="J109" i="3"/>
  <c r="J111" i="3"/>
  <c r="J112" i="3"/>
  <c r="J114" i="3"/>
  <c r="J115" i="3"/>
  <c r="J116" i="3"/>
  <c r="J117" i="3"/>
  <c r="J119" i="3"/>
  <c r="J120" i="3"/>
  <c r="J123" i="3"/>
  <c r="J125" i="3"/>
  <c r="J126" i="3"/>
  <c r="J128" i="3"/>
  <c r="J130" i="3"/>
  <c r="J132" i="3"/>
  <c r="J133" i="3"/>
  <c r="J134" i="3"/>
  <c r="J136" i="3"/>
  <c r="J139" i="3"/>
  <c r="J140" i="3"/>
  <c r="J142" i="3"/>
  <c r="J144" i="3"/>
  <c r="J145" i="3"/>
  <c r="J146" i="3"/>
  <c r="J154" i="3"/>
  <c r="J155" i="3"/>
  <c r="J156" i="3"/>
  <c r="J157" i="3"/>
  <c r="J159" i="3"/>
  <c r="J161" i="3"/>
  <c r="J162" i="3"/>
  <c r="J163" i="3"/>
  <c r="J166" i="3"/>
  <c r="J167" i="3"/>
  <c r="J168" i="3"/>
  <c r="J171" i="3"/>
  <c r="J172" i="3"/>
  <c r="J176" i="3"/>
  <c r="J179" i="3"/>
  <c r="J180" i="3"/>
  <c r="J184" i="3"/>
  <c r="J187" i="3"/>
  <c r="J189" i="3"/>
  <c r="J191" i="3"/>
  <c r="J193" i="3"/>
  <c r="J196" i="3"/>
  <c r="J197" i="3"/>
  <c r="J198" i="3"/>
  <c r="J200" i="3"/>
  <c r="J201" i="3"/>
  <c r="J204" i="3"/>
  <c r="J205" i="3"/>
  <c r="J207" i="3"/>
  <c r="J208" i="3"/>
  <c r="J210" i="3"/>
  <c r="J211" i="3"/>
  <c r="J212" i="3"/>
  <c r="J213" i="3"/>
  <c r="J217" i="3"/>
  <c r="J218" i="3"/>
  <c r="J219" i="3"/>
  <c r="J221" i="3"/>
  <c r="J227" i="3"/>
  <c r="J228" i="3"/>
  <c r="J229" i="3"/>
  <c r="J231" i="3"/>
  <c r="J237" i="3"/>
  <c r="J238" i="3"/>
  <c r="J239" i="3"/>
  <c r="J240" i="3"/>
  <c r="J244" i="3"/>
  <c r="J245" i="3"/>
  <c r="J246" i="3"/>
  <c r="J247" i="3"/>
  <c r="J17" i="3"/>
  <c r="K15" i="3"/>
  <c r="K16" i="3"/>
  <c r="K17" i="3"/>
  <c r="K20" i="3"/>
  <c r="K21" i="3"/>
  <c r="K22" i="3"/>
  <c r="K23" i="3"/>
  <c r="K24" i="3"/>
  <c r="K25" i="3"/>
  <c r="K26" i="3"/>
  <c r="K29" i="3"/>
  <c r="K30" i="3"/>
  <c r="K33" i="3"/>
  <c r="K34" i="3"/>
  <c r="K35" i="3"/>
  <c r="K36" i="3"/>
  <c r="K38" i="3"/>
  <c r="K39" i="3"/>
  <c r="K40" i="3"/>
  <c r="K41" i="3"/>
  <c r="K45" i="3"/>
  <c r="K46" i="3"/>
  <c r="K54" i="3"/>
  <c r="K55" i="3"/>
  <c r="J15" i="3"/>
  <c r="J16" i="3"/>
  <c r="J20" i="3"/>
  <c r="J21" i="3"/>
  <c r="J22" i="3"/>
  <c r="J23" i="3"/>
  <c r="J24" i="3"/>
  <c r="J25" i="3"/>
  <c r="J26" i="3"/>
  <c r="J29" i="3"/>
  <c r="J30" i="3"/>
  <c r="J33" i="3"/>
  <c r="J34" i="3"/>
  <c r="J35" i="3"/>
  <c r="J36" i="3"/>
  <c r="J38" i="3"/>
  <c r="J39" i="3"/>
  <c r="J40" i="3"/>
  <c r="J41" i="3"/>
  <c r="J45" i="3"/>
  <c r="J46" i="3"/>
  <c r="J47" i="3"/>
  <c r="J48" i="3"/>
  <c r="J49" i="3"/>
  <c r="J50" i="3"/>
  <c r="J51" i="3"/>
  <c r="J52" i="3"/>
  <c r="J53" i="3"/>
  <c r="J54" i="3"/>
  <c r="J55" i="3"/>
  <c r="K37" i="3"/>
  <c r="G28" i="3"/>
  <c r="G27" i="3" s="1"/>
  <c r="G138" i="3"/>
  <c r="G129" i="3"/>
  <c r="G106" i="3"/>
  <c r="G43" i="3"/>
  <c r="K31" i="3"/>
  <c r="G14" i="3"/>
  <c r="J16" i="1"/>
  <c r="J17" i="1"/>
  <c r="J19" i="1"/>
  <c r="J20" i="1"/>
  <c r="I16" i="1"/>
  <c r="I17" i="1"/>
  <c r="I19" i="1"/>
  <c r="I20" i="1"/>
  <c r="H18" i="1"/>
  <c r="H15" i="1"/>
  <c r="F18" i="1"/>
  <c r="F15" i="1"/>
  <c r="G196" i="7" l="1"/>
  <c r="G106" i="7"/>
  <c r="G59" i="7"/>
  <c r="G22" i="7"/>
  <c r="G16" i="7"/>
  <c r="G38" i="7"/>
  <c r="G13" i="7"/>
  <c r="H196" i="7"/>
  <c r="H53" i="7"/>
  <c r="H45" i="7"/>
  <c r="K42" i="3"/>
  <c r="G203" i="7"/>
  <c r="G187" i="7"/>
  <c r="G99" i="7"/>
  <c r="G45" i="7"/>
  <c r="H187" i="7"/>
  <c r="H60" i="7"/>
  <c r="H32" i="7"/>
  <c r="G100" i="7"/>
  <c r="G84" i="7"/>
  <c r="G152" i="7"/>
  <c r="G137" i="7"/>
  <c r="G60" i="7"/>
  <c r="H137" i="7"/>
  <c r="H101" i="7"/>
  <c r="H59" i="7"/>
  <c r="H43" i="7"/>
  <c r="H39" i="7"/>
  <c r="H22" i="7"/>
  <c r="G42" i="7"/>
  <c r="H113" i="7"/>
  <c r="G221" i="7"/>
  <c r="G213" i="7"/>
  <c r="G171" i="7"/>
  <c r="G136" i="7"/>
  <c r="G132" i="7"/>
  <c r="G124" i="7"/>
  <c r="G114" i="7"/>
  <c r="G101" i="7"/>
  <c r="G43" i="7"/>
  <c r="G39" i="7"/>
  <c r="H213" i="7"/>
  <c r="H136" i="7"/>
  <c r="H100" i="7"/>
  <c r="J281" i="3"/>
  <c r="J280" i="3"/>
  <c r="G113" i="7"/>
  <c r="H114" i="7"/>
  <c r="K281" i="3"/>
  <c r="K75" i="3"/>
  <c r="K101" i="3"/>
  <c r="K241" i="3"/>
  <c r="J43" i="3"/>
  <c r="J42" i="3"/>
  <c r="K113" i="3"/>
  <c r="J124" i="3"/>
  <c r="J158" i="3"/>
  <c r="K190" i="3"/>
  <c r="K106" i="3"/>
  <c r="K152" i="3"/>
  <c r="J194" i="3"/>
  <c r="J226" i="3"/>
  <c r="K88" i="3"/>
  <c r="K185" i="3"/>
  <c r="J61" i="3"/>
  <c r="J118" i="3"/>
  <c r="J143" i="3"/>
  <c r="J236" i="3"/>
  <c r="J138" i="3"/>
  <c r="J81" i="3"/>
  <c r="J202" i="3"/>
  <c r="J190" i="3"/>
  <c r="K236" i="3"/>
  <c r="K32" i="3"/>
  <c r="K143" i="3"/>
  <c r="J88" i="3"/>
  <c r="J113" i="3"/>
  <c r="K138" i="3"/>
  <c r="J185" i="3"/>
  <c r="K226" i="3"/>
  <c r="J62" i="3"/>
  <c r="J13" i="3"/>
  <c r="J129" i="3"/>
  <c r="K44" i="3"/>
  <c r="K43" i="3"/>
  <c r="K61" i="3"/>
  <c r="K96" i="3"/>
  <c r="K118" i="3"/>
  <c r="J96" i="3"/>
  <c r="K27" i="3"/>
  <c r="J27" i="3"/>
  <c r="J106" i="3"/>
  <c r="J31" i="3"/>
  <c r="J28" i="3"/>
  <c r="K158" i="3"/>
  <c r="K202" i="3"/>
  <c r="J203" i="3"/>
  <c r="K124" i="3"/>
  <c r="K81" i="3"/>
  <c r="K129" i="3"/>
  <c r="K28" i="3"/>
  <c r="K14" i="3"/>
  <c r="J101" i="3"/>
  <c r="J242" i="3"/>
  <c r="J75" i="3"/>
  <c r="J37" i="3"/>
  <c r="K194" i="3"/>
  <c r="K63" i="3"/>
  <c r="J14" i="3"/>
  <c r="J241" i="3"/>
  <c r="K62" i="3"/>
  <c r="J152" i="3"/>
  <c r="K242" i="3"/>
  <c r="J44" i="3"/>
  <c r="J32" i="3"/>
  <c r="J63" i="3"/>
  <c r="K203" i="3"/>
  <c r="K13" i="3"/>
  <c r="I53" i="11"/>
  <c r="I82" i="11"/>
  <c r="J67" i="11"/>
  <c r="I85" i="11"/>
  <c r="J60" i="11"/>
  <c r="I22" i="11"/>
  <c r="I57" i="11"/>
  <c r="I25" i="11"/>
  <c r="I63" i="11"/>
  <c r="I69" i="11"/>
  <c r="J63" i="11"/>
  <c r="J103" i="11"/>
  <c r="J102" i="11"/>
  <c r="J51" i="11"/>
  <c r="I64" i="11"/>
  <c r="J81" i="11"/>
  <c r="I101" i="11"/>
  <c r="J98" i="11"/>
  <c r="F55" i="11"/>
  <c r="I61" i="11"/>
  <c r="J84" i="11"/>
  <c r="J101" i="11"/>
  <c r="J80" i="11"/>
  <c r="J33" i="11"/>
  <c r="I14" i="11"/>
  <c r="I80" i="11"/>
  <c r="I46" i="11"/>
  <c r="J85" i="11"/>
  <c r="J62" i="11"/>
  <c r="I56" i="11"/>
  <c r="J58" i="11"/>
  <c r="J53" i="11"/>
  <c r="J56" i="11"/>
  <c r="J14" i="11"/>
  <c r="I32" i="11"/>
  <c r="J25" i="11"/>
  <c r="J82" i="11"/>
  <c r="I21" i="11"/>
  <c r="I33" i="11"/>
  <c r="J47" i="11"/>
  <c r="J64" i="11"/>
  <c r="J68" i="11"/>
  <c r="J72" i="11"/>
  <c r="H13" i="11"/>
  <c r="I13" i="11" s="1"/>
  <c r="J22" i="11"/>
  <c r="I47" i="11"/>
  <c r="I68" i="11"/>
  <c r="J69" i="11"/>
  <c r="I72" i="11"/>
  <c r="J46" i="11"/>
  <c r="I28" i="11"/>
  <c r="I51" i="11"/>
  <c r="I58" i="11"/>
  <c r="I81" i="11"/>
  <c r="I84" i="11"/>
  <c r="I98" i="11"/>
  <c r="J28" i="11"/>
  <c r="J21" i="11"/>
  <c r="J57" i="11"/>
  <c r="I67" i="11"/>
  <c r="I60" i="11"/>
  <c r="J61" i="11"/>
  <c r="I62" i="11"/>
  <c r="I103" i="11"/>
  <c r="F44" i="7"/>
  <c r="K12" i="3"/>
  <c r="I15" i="1"/>
  <c r="J15" i="1"/>
  <c r="I18" i="1"/>
  <c r="F21" i="1"/>
  <c r="G21" i="1"/>
  <c r="J18" i="1"/>
  <c r="H21" i="1"/>
  <c r="H150" i="7" l="1"/>
  <c r="G150" i="7"/>
  <c r="G44" i="7"/>
  <c r="H44" i="7"/>
  <c r="G52" i="7"/>
  <c r="H52" i="7"/>
  <c r="H195" i="7"/>
  <c r="G195" i="7"/>
  <c r="G82" i="7"/>
  <c r="H82" i="7"/>
  <c r="G12" i="7"/>
  <c r="H12" i="7"/>
  <c r="H220" i="7"/>
  <c r="G220" i="7"/>
  <c r="H123" i="7"/>
  <c r="G123" i="7"/>
  <c r="K87" i="3"/>
  <c r="J87" i="3"/>
  <c r="K225" i="3"/>
  <c r="J225" i="3"/>
  <c r="J174" i="3"/>
  <c r="K174" i="3"/>
  <c r="K105" i="3"/>
  <c r="J105" i="3"/>
  <c r="J137" i="3"/>
  <c r="K137" i="3"/>
  <c r="J97" i="11"/>
  <c r="I59" i="11"/>
  <c r="J66" i="11"/>
  <c r="I102" i="11"/>
  <c r="H31" i="11"/>
  <c r="J31" i="11" s="1"/>
  <c r="J24" i="11"/>
  <c r="J59" i="11"/>
  <c r="J32" i="11"/>
  <c r="I66" i="11"/>
  <c r="I97" i="11"/>
  <c r="I24" i="11"/>
  <c r="J13" i="11"/>
  <c r="J12" i="11"/>
  <c r="J76" i="11"/>
  <c r="I76" i="11"/>
  <c r="J55" i="11"/>
  <c r="I55" i="11"/>
  <c r="J45" i="11"/>
  <c r="I45" i="11"/>
  <c r="J12" i="3"/>
  <c r="J21" i="1"/>
  <c r="I21" i="1"/>
  <c r="G80" i="7" l="1"/>
  <c r="H80" i="7"/>
  <c r="G51" i="7"/>
  <c r="H51" i="7"/>
  <c r="G11" i="7"/>
  <c r="H11" i="7"/>
  <c r="H122" i="7"/>
  <c r="G122" i="7"/>
  <c r="H185" i="7"/>
  <c r="G185" i="7"/>
  <c r="H144" i="7"/>
  <c r="G144" i="7"/>
  <c r="K86" i="3"/>
  <c r="J86" i="3"/>
  <c r="J11" i="3"/>
  <c r="K223" i="3"/>
  <c r="J223" i="3"/>
  <c r="K11" i="3"/>
  <c r="I12" i="11"/>
  <c r="J96" i="11"/>
  <c r="I96" i="11"/>
  <c r="I31" i="11"/>
  <c r="J44" i="11"/>
  <c r="I44" i="11"/>
  <c r="J54" i="11"/>
  <c r="I54" i="11"/>
  <c r="I94" i="11"/>
  <c r="J94" i="11"/>
  <c r="G10" i="7" l="1"/>
  <c r="H10" i="7"/>
  <c r="H121" i="7"/>
  <c r="G121" i="7"/>
  <c r="H50" i="7"/>
  <c r="G50" i="7"/>
  <c r="H184" i="7"/>
  <c r="G184" i="7"/>
  <c r="G79" i="7"/>
  <c r="H79" i="7"/>
  <c r="K222" i="3"/>
  <c r="J222" i="3"/>
  <c r="J60" i="3"/>
  <c r="K60" i="3"/>
  <c r="J11" i="11"/>
  <c r="I11" i="11"/>
  <c r="J104" i="11"/>
  <c r="I104" i="11"/>
  <c r="H9" i="7" l="1"/>
  <c r="G9" i="7"/>
  <c r="H49" i="7"/>
  <c r="G49" i="7"/>
  <c r="J248" i="3"/>
  <c r="K248" i="3"/>
  <c r="G48" i="7" l="1"/>
  <c r="H48" i="7"/>
  <c r="H8" i="7"/>
  <c r="G8" i="7"/>
  <c r="H7" i="7" l="1"/>
  <c r="G7" i="7"/>
</calcChain>
</file>

<file path=xl/sharedStrings.xml><?xml version="1.0" encoding="utf-8"?>
<sst xmlns="http://schemas.openxmlformats.org/spreadsheetml/2006/main" count="900" uniqueCount="352">
  <si>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</si>
  <si>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</si>
  <si>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</si>
  <si>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</si>
  <si>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</si>
  <si>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</si>
  <si>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</si>
  <si>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</si>
  <si>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</si>
  <si>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</si>
  <si>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</si>
  <si>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</si>
  <si>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</si>
  <si>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</si>
  <si>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</si>
  <si>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</si>
  <si>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</si>
  <si>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</si>
  <si>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</si>
  <si>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</si>
  <si>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</si>
  <si>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</si>
  <si>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</si>
  <si>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</si>
  <si>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</si>
  <si>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</si>
  <si>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</si>
  <si>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</si>
  <si>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</si>
  <si>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</si>
  <si>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</si>
  <si>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</si>
  <si>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</si>
  <si>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</si>
  <si>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</si>
  <si>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</si>
  <si>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</si>
  <si>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</si>
  <si>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Pomoći iz inozemstva i od subjekata unutar općeg proračuna</t>
  </si>
  <si>
    <t>Prihodi iz nadležnog proračuna i od HZZO-a temeljem ugovornih obveza</t>
  </si>
  <si>
    <t>Ostali prihodi za posebne namjene</t>
  </si>
  <si>
    <t>Rashodi za nabavu proizvedene dugotrajne imovine</t>
  </si>
  <si>
    <t>C) PRENESENI VIŠAK ILI PRENESENI MANJAK I VIŠEGODIŠNJI PLAN URAVNOTEŽENJA</t>
  </si>
  <si>
    <t>Naziv</t>
  </si>
  <si>
    <t>Prihodi od imovine</t>
  </si>
  <si>
    <t>Posebne namjene</t>
  </si>
  <si>
    <t>Prihodi po posebnim propisima</t>
  </si>
  <si>
    <t>Prihodi od prodaje robe i pruženih usluga</t>
  </si>
  <si>
    <t>Decentralizacija</t>
  </si>
  <si>
    <t>Ministarstvo</t>
  </si>
  <si>
    <t>Financijski rashodi</t>
  </si>
  <si>
    <t xml:space="preserve"> J01</t>
  </si>
  <si>
    <t>REDOVNI POSLOVI USTANOVA OSNOVNOG OBRAZOVANJA</t>
  </si>
  <si>
    <t>A 102000</t>
  </si>
  <si>
    <t>Izvor financiranja 1.1.</t>
  </si>
  <si>
    <t>Izvor financiranja 1.3.</t>
  </si>
  <si>
    <t>T103000</t>
  </si>
  <si>
    <t>Oprema, informat., nabava pomagala - OŠ</t>
  </si>
  <si>
    <t>Program: DOPUNSKI NASTAVNI I VANNAST. PROGRAM ŠKOLA I OBRAZ. INSTITUCIJA</t>
  </si>
  <si>
    <t>Glavni program: OBRAZOVANJE</t>
  </si>
  <si>
    <t>Program: OSNOVNO OBRAZOVANJE - ZAKONSKI STANDARD</t>
  </si>
  <si>
    <t>DOPUNSKI NAST. I VANNAST. PROGRAM ŠKOLA I OBR. INSTIT.</t>
  </si>
  <si>
    <t>PROGRAM GRAĐANSKOG ODGOJA U ŠKOLAMA</t>
  </si>
  <si>
    <t>Dopunska sredstava za mat. rashode i opremu škola</t>
  </si>
  <si>
    <t>A102001</t>
  </si>
  <si>
    <t>FINANCIRANJE - OSTALI RASHODI OŠ</t>
  </si>
  <si>
    <t>Izvor financiranja 3.1.1</t>
  </si>
  <si>
    <t>Rashodi za nabavu nefin. imovine</t>
  </si>
  <si>
    <t>Rashodi za nab. proizv. dug. imov.</t>
  </si>
  <si>
    <t>Rashodi za nab proizv. dug . imov.</t>
  </si>
  <si>
    <t>Izvor financiranja 5.2.1</t>
  </si>
  <si>
    <t>Izvor financiranja 5.4.1</t>
  </si>
  <si>
    <t>5.4.1.</t>
  </si>
  <si>
    <t>5.2.1.</t>
  </si>
  <si>
    <t>4.3.1.</t>
  </si>
  <si>
    <t>3.1.1.</t>
  </si>
  <si>
    <t>1.3.</t>
  </si>
  <si>
    <t>Rashodi za nab. nefin. imov.</t>
  </si>
  <si>
    <t>1.1.</t>
  </si>
  <si>
    <t>Naknade građanima i kućan. temelju osigur. i druge naknade</t>
  </si>
  <si>
    <t>Opći prih. i primici - dop. sred. KZŽ</t>
  </si>
  <si>
    <t>Opći prih. i prim. - dop. sred. KZŽ</t>
  </si>
  <si>
    <t>09 Obrazovanje</t>
  </si>
  <si>
    <t>091 Predškolsko i osnovno obrazovanje</t>
  </si>
  <si>
    <t>0912 Osnovno obrazovanje</t>
  </si>
  <si>
    <t>096 Dodatne usluge u obrazovanju</t>
  </si>
  <si>
    <t>Opći prihodi i primici - dop. sred. KZŽ</t>
  </si>
  <si>
    <t>Opći prihodi primici - dop. sred. KZŽ</t>
  </si>
  <si>
    <t>Rashodi za nabavu nefinanc. imovine</t>
  </si>
  <si>
    <t>Rashodi za nabavu proizv. dug. imovine</t>
  </si>
  <si>
    <t>Opći prih. i prim.- dop. sred. KZŽ</t>
  </si>
  <si>
    <r>
      <rPr>
        <b/>
        <u/>
        <sz val="10"/>
        <color indexed="8"/>
        <rFont val="Arial"/>
        <family val="2"/>
        <charset val="238"/>
      </rPr>
      <t>VIŠAK</t>
    </r>
    <r>
      <rPr>
        <b/>
        <sz val="10"/>
        <color indexed="8"/>
        <rFont val="Arial"/>
        <family val="2"/>
        <charset val="238"/>
      </rPr>
      <t xml:space="preserve"> / MANJAK IZ PRETHODNE(IH) GODINE KOJI ĆE SE RASPOREDITI / POKRITI</t>
    </r>
  </si>
  <si>
    <t>Naknade građanima i kućanstvima</t>
  </si>
  <si>
    <t>Indeks</t>
  </si>
  <si>
    <t>Odjeljak</t>
  </si>
  <si>
    <t>Osnovni račun</t>
  </si>
  <si>
    <t>Pomoći iz nenadležnog proračuna</t>
  </si>
  <si>
    <t>Tekuće pomoći iz pror. koji nije nadležan</t>
  </si>
  <si>
    <t>Prijenosi između pror. kor. istog proračuna</t>
  </si>
  <si>
    <t>Kapit. prijenosi između pr. korisn. istog pror</t>
  </si>
  <si>
    <t>Prihodi od financijske imovine</t>
  </si>
  <si>
    <t>Prihodi od financijske imovine - kamate</t>
  </si>
  <si>
    <t>Ostali nespomenuti prihodi</t>
  </si>
  <si>
    <t>Prihodi od prodaje proizvoda i robe</t>
  </si>
  <si>
    <t>Prihodi od pruženih usluga</t>
  </si>
  <si>
    <t>Donacije od prav. i fiz. osoba izvan prorač.</t>
  </si>
  <si>
    <t>Tekuće donacije</t>
  </si>
  <si>
    <t>2.1.1.</t>
  </si>
  <si>
    <t>Donacije</t>
  </si>
  <si>
    <t>Kapitalne donacije</t>
  </si>
  <si>
    <t>Prihodi iz nadležnog proračuna</t>
  </si>
  <si>
    <t>Plaće</t>
  </si>
  <si>
    <t>Plaće za redovan rad</t>
  </si>
  <si>
    <t>Plaće za prekovremeni rad</t>
  </si>
  <si>
    <t>Plaće za posebne uvjete rada</t>
  </si>
  <si>
    <t>Ostali rashodi za zaposlene</t>
  </si>
  <si>
    <t>Prihodi od prodaje nefinanc. imovine</t>
  </si>
  <si>
    <t>Prihodi od prodaje dugotrajne imovine</t>
  </si>
  <si>
    <t>Prihodi od prodaje građevinskih objekata</t>
  </si>
  <si>
    <t>Prihodi od prodaje stanova</t>
  </si>
  <si>
    <t>7.1.1.</t>
  </si>
  <si>
    <t>Doprinosi na plaće</t>
  </si>
  <si>
    <t>Dop. za obav. zdrav. osig. na plaću</t>
  </si>
  <si>
    <t>Naknade troškova zaposlenima</t>
  </si>
  <si>
    <t>Službena putovanja</t>
  </si>
  <si>
    <t>Prijevoz na posao</t>
  </si>
  <si>
    <t>Stručno usavršavanje zaposlenika</t>
  </si>
  <si>
    <t>Materijal i energija</t>
  </si>
  <si>
    <t>Uredski mat. i ostali mat. rashodi</t>
  </si>
  <si>
    <t>Namirnice</t>
  </si>
  <si>
    <t>Usluge telefona, pošte i prijevoza</t>
  </si>
  <si>
    <t>Energija</t>
  </si>
  <si>
    <t>Materijal za održavanje</t>
  </si>
  <si>
    <t>Sitni inventar</t>
  </si>
  <si>
    <t>Rashodi za usluge</t>
  </si>
  <si>
    <t>Usluge tek. i invest. održavanja</t>
  </si>
  <si>
    <t>Komunalne usluge</t>
  </si>
  <si>
    <t>Zakupnine i najamnine - licence</t>
  </si>
  <si>
    <t>Zdravstvene usluge</t>
  </si>
  <si>
    <t xml:space="preserve">Intelektualne usluge </t>
  </si>
  <si>
    <t>Računalne usluge</t>
  </si>
  <si>
    <t>Ostale usluge</t>
  </si>
  <si>
    <t>Ostali nespom. rashodi poslovanja</t>
  </si>
  <si>
    <t>Premije osiguranja</t>
  </si>
  <si>
    <t>Reprezentacija</t>
  </si>
  <si>
    <t>Članarine</t>
  </si>
  <si>
    <t>Pristojbe i naknade</t>
  </si>
  <si>
    <t>Ostali rashodi poslovanja</t>
  </si>
  <si>
    <t>Ostali financijski rashodi</t>
  </si>
  <si>
    <t>Bankarske usluge i usluge platnog prometa</t>
  </si>
  <si>
    <t>Zatezne kamate</t>
  </si>
  <si>
    <t>Ostale nakn. građ. i kućans. iz proračuna</t>
  </si>
  <si>
    <t>Naknade građanima i kuć. u naravi</t>
  </si>
  <si>
    <t>Postrojenja i oprema</t>
  </si>
  <si>
    <t>Uredska oprema i namještaj</t>
  </si>
  <si>
    <t>Donacija</t>
  </si>
  <si>
    <t>Oprema</t>
  </si>
  <si>
    <t>Knjige</t>
  </si>
  <si>
    <t>Rashodi za materijal i energiju</t>
  </si>
  <si>
    <t>Uredski materijal i ostali mat. rashodi</t>
  </si>
  <si>
    <t>Enargija</t>
  </si>
  <si>
    <t>Radna odjeća i obuća</t>
  </si>
  <si>
    <t>Usluge promidžbe i informiranja</t>
  </si>
  <si>
    <t>Zakupnine i najamnine</t>
  </si>
  <si>
    <t>Zdravstvene i veterinarske usluge</t>
  </si>
  <si>
    <t>Ostali nespomenuti rashodi poslovanja</t>
  </si>
  <si>
    <t>Dopr. za osnovno zdravstveno osiguranje</t>
  </si>
  <si>
    <t>Naknade za prijevoz</t>
  </si>
  <si>
    <t>Materijal i sirovine</t>
  </si>
  <si>
    <t>Intelektualne i osobne usluge</t>
  </si>
  <si>
    <t>Mat. za tek. i invest. održavanje</t>
  </si>
  <si>
    <t>Dop. za obavezno zdravstveno osiguranje</t>
  </si>
  <si>
    <t>Naknade građanima i kućanstvima u naravi</t>
  </si>
  <si>
    <t>Rashodi za nabavu nefinan. imov.</t>
  </si>
  <si>
    <t xml:space="preserve">Vlastiti prihodi </t>
  </si>
  <si>
    <t>Uređaji, strojevi i oprema za ost. namjene</t>
  </si>
  <si>
    <t>A 102006  -građanski</t>
  </si>
  <si>
    <t>Kapit.pomoći pror.kor. iz pror. koji nije nadležan</t>
  </si>
  <si>
    <t>Prihodi od prodaje proizvoda i pruž. usluga</t>
  </si>
  <si>
    <t>Prih. iz nadl. pror. za nabavu nefin. imovine</t>
  </si>
  <si>
    <t>UKUPNI PRIHODI POSLOVANJA</t>
  </si>
  <si>
    <t>Opći prih. i prim. - dop. sred. KZZ</t>
  </si>
  <si>
    <t>Opći prih.i primici - dop. sred. KZŽ</t>
  </si>
  <si>
    <t>Ostali rashodi</t>
  </si>
  <si>
    <t>Tekuće donacije u naravi</t>
  </si>
  <si>
    <t>izvršenje u odnosu na plan (indeks 3/2)</t>
  </si>
  <si>
    <r>
      <rPr>
        <b/>
        <sz val="6"/>
        <color rgb="FF000000"/>
        <rFont val="Arial"/>
        <family val="2"/>
        <charset val="238"/>
      </rPr>
      <t>izvršenje u odnosu na predh. godinu</t>
    </r>
    <r>
      <rPr>
        <b/>
        <sz val="8"/>
        <color indexed="8"/>
        <rFont val="Arial"/>
        <family val="2"/>
        <charset val="238"/>
      </rPr>
      <t xml:space="preserve">  </t>
    </r>
    <r>
      <rPr>
        <b/>
        <sz val="6"/>
        <color rgb="FF000000"/>
        <rFont val="Arial"/>
        <family val="2"/>
        <charset val="238"/>
      </rPr>
      <t xml:space="preserve"> (Indeks 3/1)</t>
    </r>
  </si>
  <si>
    <t>Izvršenje u odnosu na predh. godinu (indeks 4/2)</t>
  </si>
  <si>
    <t>Izvršenje u odnosu na plan           (indeks 4/3)</t>
  </si>
  <si>
    <t>izvršenje u odnosu na plan      (indeks 3/2)</t>
  </si>
  <si>
    <r>
      <rPr>
        <b/>
        <sz val="6"/>
        <color rgb="FF000000"/>
        <rFont val="Arial"/>
        <family val="2"/>
        <charset val="238"/>
      </rPr>
      <t>izvršenje u odnosu na pred. godinu</t>
    </r>
    <r>
      <rPr>
        <b/>
        <sz val="8"/>
        <color indexed="8"/>
        <rFont val="Arial"/>
        <family val="2"/>
        <charset val="238"/>
      </rPr>
      <t xml:space="preserve">  </t>
    </r>
    <r>
      <rPr>
        <b/>
        <sz val="6"/>
        <color rgb="FF000000"/>
        <rFont val="Arial"/>
        <family val="2"/>
        <charset val="238"/>
      </rPr>
      <t xml:space="preserve"> (Indeks 3/1)</t>
    </r>
  </si>
  <si>
    <t>Uređaji i oprema za ostale namjene</t>
  </si>
  <si>
    <t>Izvršenje u odnosu na plan (indeks 3/2)</t>
  </si>
  <si>
    <t>izvršenje u odnosu na pred. godinu      (indeks 3/1)</t>
  </si>
  <si>
    <t>Usluge tekućeg i invest. održavanja</t>
  </si>
  <si>
    <t>Materijal i sirovine - namirnice</t>
  </si>
  <si>
    <t>Stručno usaveršavanje zaposlenika</t>
  </si>
  <si>
    <t>Izvor financiranja 7.1.1.</t>
  </si>
  <si>
    <t>Rashodi za nabavu nefinacijske imovine</t>
  </si>
  <si>
    <t>Rashodi za nabavu prizv. dugotr. imovine</t>
  </si>
  <si>
    <t>izvršenje u odnosu na predh. godinu       (Indeks3/1)</t>
  </si>
  <si>
    <t>izvršenje u odnosu na plan                           (Indeks3/2)</t>
  </si>
  <si>
    <t>IZVRŠENJE RASHODA PREMA IZVORIMA - 4. razina</t>
  </si>
  <si>
    <t>RAZLIKA - VIŠAK / MANJAK</t>
  </si>
  <si>
    <t>IZVRŠENJE PRIHODA PREMA EKONOMSKOJ KLASIFIKACIJI</t>
  </si>
  <si>
    <t>IZVRŠENJE RASHODA PREMA EKONOMSKOJ KLASIFIKACIJI</t>
  </si>
  <si>
    <t xml:space="preserve">IZVRŠENJE PRIHODA PREMA IZVORIMA </t>
  </si>
  <si>
    <t>IZVRŠENJE PO IZVORIMA - ZBIRNO</t>
  </si>
  <si>
    <t>Oznaka izvora</t>
  </si>
  <si>
    <t>izvršenje u odnosu na plan</t>
  </si>
  <si>
    <t>izvršenje u odnosu na preth. god.</t>
  </si>
  <si>
    <t>Prihodi za posebne namjene</t>
  </si>
  <si>
    <t>Prihodi od prodaje nefinancijske imovine</t>
  </si>
  <si>
    <t>PRIHODI</t>
  </si>
  <si>
    <t>RASHODI</t>
  </si>
  <si>
    <t>Opći prihodi i primici - dop. sred. K-Z županije</t>
  </si>
  <si>
    <t xml:space="preserve">                                                   UKUPNO RASHODI:</t>
  </si>
  <si>
    <t>II. POSEBNI DIO - rashodi prema izvorima financiranja, programima i aktivnostima</t>
  </si>
  <si>
    <t>Predsjednica Šk. odbora:</t>
  </si>
  <si>
    <t>OSNOVNA ŠKOLA VELIKO TRGOVIŠĆE</t>
  </si>
  <si>
    <t xml:space="preserve">Ulica Stjepana Radića 27 </t>
  </si>
  <si>
    <t>Prihod od prodaje zemljišta</t>
  </si>
  <si>
    <t xml:space="preserve">Naknada za prijevoz </t>
  </si>
  <si>
    <t>usluge promiđbe i informiranja</t>
  </si>
  <si>
    <t>tek.prijenosi između pr.korisnika</t>
  </si>
  <si>
    <t>JLRS_općina Veliko Trgovišće</t>
  </si>
  <si>
    <t>JLSR_Općina Veliko Trgovišće</t>
  </si>
  <si>
    <t>JLS Općina Veliko Trgovišće</t>
  </si>
  <si>
    <t>JLRS Veliko Trgovišće</t>
  </si>
  <si>
    <t>JLR Veliko Trgovišće</t>
  </si>
  <si>
    <t>Željka Žigman</t>
  </si>
  <si>
    <t>Plan za 2024.</t>
  </si>
  <si>
    <t>JLS - Općina veliko trgovišće</t>
  </si>
  <si>
    <t>zakupnine i najamnine</t>
  </si>
  <si>
    <t>naknade građ.u novcu</t>
  </si>
  <si>
    <t xml:space="preserve">sportska i glazbena oprema </t>
  </si>
  <si>
    <t>oprema za održavanje i zaštitu</t>
  </si>
  <si>
    <t>poslovni objekti</t>
  </si>
  <si>
    <t>sportska i glazbena oprema</t>
  </si>
  <si>
    <t>oprema za grijanje i ventilaciju</t>
  </si>
  <si>
    <t>Izvorni plan2024.</t>
  </si>
  <si>
    <t>naknade troškovima zaposlenima</t>
  </si>
  <si>
    <t>rashodi za usluge</t>
  </si>
  <si>
    <t>rashodi za nabavu nef.imovine</t>
  </si>
  <si>
    <t>rashodi za nabavu orizv.dug imovine</t>
  </si>
  <si>
    <t xml:space="preserve">sportska oprema </t>
  </si>
  <si>
    <t>Naknade građanima  u novcu</t>
  </si>
  <si>
    <t>rashodi za nabavu proizv.dug imovine-ormarići</t>
  </si>
  <si>
    <t>članarine</t>
  </si>
  <si>
    <t>reprezentacija</t>
  </si>
  <si>
    <t>ostali nespomenuti rashodi poslovanja</t>
  </si>
  <si>
    <t>ostale tek.donacije</t>
  </si>
  <si>
    <t>ostali rashodi</t>
  </si>
  <si>
    <t>ostale usluge</t>
  </si>
  <si>
    <t>računalne usluge</t>
  </si>
  <si>
    <t>energija</t>
  </si>
  <si>
    <t>materijal i djelovi za tek.inv.održ</t>
  </si>
  <si>
    <t>naknada za prijevoz</t>
  </si>
  <si>
    <t>sl.putovanja</t>
  </si>
  <si>
    <t>plaće za red.rad</t>
  </si>
  <si>
    <t>plaće za prek.rad</t>
  </si>
  <si>
    <t>doprinos za obvezno zdr.osig.</t>
  </si>
  <si>
    <t xml:space="preserve">rashodi za zaposlene </t>
  </si>
  <si>
    <t>financijski rashodi</t>
  </si>
  <si>
    <t xml:space="preserve">usluge banaka </t>
  </si>
  <si>
    <t xml:space="preserve">ukupni rashodi </t>
  </si>
  <si>
    <t>JLRS - općina veliko trgovišće</t>
  </si>
  <si>
    <t>5.4.1.jls vel.trg</t>
  </si>
  <si>
    <t>j.l.s. općina vel.trg</t>
  </si>
  <si>
    <t>4.3.1. posebne namjene</t>
  </si>
  <si>
    <t>posebne namjene</t>
  </si>
  <si>
    <t>donacije</t>
  </si>
  <si>
    <t xml:space="preserve">djeca s teškoćama u razvoju </t>
  </si>
  <si>
    <t>Tekući projekt T103025 Školska shema 6</t>
  </si>
  <si>
    <t xml:space="preserve">Namirnice -školska šhema </t>
  </si>
  <si>
    <t>Kapitalni projekt K104000Dop.sredstva zaizgradnju dogradnju i adaptaciju škole</t>
  </si>
  <si>
    <t>Sportske dvorane i reak.objektu</t>
  </si>
  <si>
    <t xml:space="preserve">knjige </t>
  </si>
  <si>
    <t>knjige</t>
  </si>
  <si>
    <t>T103000 -natjecanja, e tehničar ,radionice</t>
  </si>
  <si>
    <t>Plan 2024.</t>
  </si>
  <si>
    <t>DECENTRALIZACIJA</t>
  </si>
  <si>
    <t>OPĆI PRIHODIi primici</t>
  </si>
  <si>
    <t>sportska dvorana i rek.objekti</t>
  </si>
  <si>
    <t>opći prihodi i primici</t>
  </si>
  <si>
    <t>Donacije-sportska oprema</t>
  </si>
  <si>
    <t xml:space="preserve"> </t>
  </si>
  <si>
    <t xml:space="preserve">RKP </t>
  </si>
  <si>
    <t>OŠ Veliko Trgovišće</t>
  </si>
  <si>
    <t xml:space="preserve">Klasa: </t>
  </si>
  <si>
    <t xml:space="preserve">Urbroj: </t>
  </si>
  <si>
    <t xml:space="preserve">                                                   UKUPNO PRIHODI :</t>
  </si>
  <si>
    <t>Veliko Trgovišće:</t>
  </si>
  <si>
    <t>Izvršenje financijskog plana proračunskog korisnika državnog proračuna  2024 godine  OŠ Veliko Trgovišće</t>
  </si>
  <si>
    <t>Ostvarenje/Izvršenje   2023g.</t>
  </si>
  <si>
    <t>Ostvarenje/ Izvršenje 2024.</t>
  </si>
  <si>
    <t>Ostvarenje/  Izvršenje 2023.</t>
  </si>
  <si>
    <t>Ostvarenje /  Izvršenje  2024.</t>
  </si>
  <si>
    <t>Izvršenje 2023.</t>
  </si>
  <si>
    <t>Izvršenje 2024.</t>
  </si>
  <si>
    <r>
      <t xml:space="preserve">Izvršenje 2023. </t>
    </r>
    <r>
      <rPr>
        <b/>
        <sz val="6"/>
        <color rgb="FF000000"/>
        <rFont val="Arial"/>
        <family val="2"/>
        <charset val="238"/>
      </rPr>
      <t>u € prema fiksnom tečaju 7,53450</t>
    </r>
  </si>
  <si>
    <t>izvršenje 2023</t>
  </si>
  <si>
    <t>Izvršrnje 2024.</t>
  </si>
  <si>
    <t xml:space="preserve">IZVJEŠTAJ O IZVRŠENJU FINANCIJSKOG PLANA OSNOVNE ŠKOLE  VELIKO TRGOVIŠĆE ZA 2024.
</t>
  </si>
  <si>
    <t>IZVJEŠTAJ O IZVRŠENJU FINANCIJSKOG PLANA OSNOVNE ŠKOLE  Veliko Trgovišće  
ZA  2024G.</t>
  </si>
  <si>
    <t xml:space="preserve"> IZVJEŠTAJ O IZVRŠENJU FINANCIJSKOG PLANA OSNOVNE ŠKOLE  VELIKO TRGOVIŠĆE
</t>
  </si>
  <si>
    <t>Izvršenje 2023</t>
  </si>
  <si>
    <r>
      <t xml:space="preserve">Izvršenje 2023.            </t>
    </r>
    <r>
      <rPr>
        <b/>
        <sz val="6"/>
        <color rgb="FF000000"/>
        <rFont val="Arial"/>
        <family val="2"/>
        <charset val="238"/>
      </rPr>
      <t>u € prema fiksnom tečaju 7,53450</t>
    </r>
  </si>
  <si>
    <t>Izvršenje2024.</t>
  </si>
  <si>
    <t xml:space="preserve"> IZVJEŠTAJ O IZVRŠENJU FINANCIJSKOG PLANA OSNOVNE ŠKOLE  VELIKO TRGOVIŠĆE
ZA 2024. GODINE</t>
  </si>
  <si>
    <t xml:space="preserve">  </t>
  </si>
  <si>
    <t>73.775,,70</t>
  </si>
  <si>
    <t xml:space="preserve">sl.radna i zaštitna odjeća </t>
  </si>
  <si>
    <t>naknada za rad pred.tijela</t>
  </si>
  <si>
    <t>1.1. DPP</t>
  </si>
  <si>
    <t>usluge promiždbe i inf-</t>
  </si>
  <si>
    <t>decentralizacija</t>
  </si>
  <si>
    <t>usluge p. i inf.</t>
  </si>
  <si>
    <t xml:space="preserve">naknada za rad pres.tjela </t>
  </si>
  <si>
    <t xml:space="preserve">opći prihodi primici </t>
  </si>
  <si>
    <t>opći prihodi primicu</t>
  </si>
  <si>
    <t>4.3.1.posebne namjene</t>
  </si>
  <si>
    <t>općina vel.trg</t>
  </si>
  <si>
    <t>naknade u naravi</t>
  </si>
  <si>
    <t xml:space="preserve">vlastiti prihodi </t>
  </si>
  <si>
    <t xml:space="preserve">opči prihodi i primici </t>
  </si>
  <si>
    <t>493,,73</t>
  </si>
  <si>
    <t>Izvršenje 2024g.</t>
  </si>
  <si>
    <t>Tekući projektT103021Baltazar 8</t>
  </si>
  <si>
    <t xml:space="preserve">ostali rashodi za zaposlene </t>
  </si>
  <si>
    <t>zatezne kamate</t>
  </si>
  <si>
    <t>KNJIGE</t>
  </si>
  <si>
    <t>premija osiguranja učenici</t>
  </si>
  <si>
    <t>el.mediji</t>
  </si>
  <si>
    <t>Plaće za redovni rad</t>
  </si>
  <si>
    <t>plača za prekrad</t>
  </si>
  <si>
    <t>usluge prijevoza</t>
  </si>
  <si>
    <t>ostali nesp.rashodi</t>
  </si>
  <si>
    <t>ost.nesp,rashodi</t>
  </si>
  <si>
    <t xml:space="preserve">naknade građanima </t>
  </si>
  <si>
    <t>oprema</t>
  </si>
  <si>
    <t>naknade za rad</t>
  </si>
  <si>
    <t>Rashodi za usluge pošte prijevoza</t>
  </si>
  <si>
    <t>e tehničar</t>
  </si>
  <si>
    <t>Izvor fin.4.3.1.</t>
  </si>
  <si>
    <t>400-04/25-01/02</t>
  </si>
  <si>
    <t>2140-81-01-25-1</t>
  </si>
  <si>
    <t>25.03.2024.</t>
  </si>
  <si>
    <t>6.2.1.</t>
  </si>
  <si>
    <t>Izvor financiranja 6.2.1.</t>
  </si>
  <si>
    <t>Ravnateljica</t>
  </si>
  <si>
    <t>Diana  Duk-Petek,mag.ing.bioproc.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</si>
</sst>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0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sz val="6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6"/>
      <color rgb="FF000000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color rgb="FF000000"/>
      <name val="Arial"/>
      <family val="2"/>
    </font>
    <font>
      <b/>
      <sz val="11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1" fillId="3" borderId="1" xfId="0" applyFont="1" applyFill="1" applyBorder="1" applyAlignment="1">
      <alignment horizontal="left" vertical="center"/>
    </xf>
    <xf numFmtId="0" fontId="17" fillId="0" borderId="0" xfId="0" applyFont="1"/>
    <xf numFmtId="0" fontId="1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4" fontId="2" fillId="0" borderId="0" xfId="0" applyNumberFormat="1" applyFont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4" fontId="3" fillId="0" borderId="0" xfId="0" applyNumberFormat="1" applyFont="1"/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0" fillId="0" borderId="0" xfId="0" applyNumberFormat="1"/>
    <xf numFmtId="4" fontId="3" fillId="0" borderId="0" xfId="0" applyNumberFormat="1" applyFont="1" applyAlignment="1">
      <alignment vertical="center" wrapText="1"/>
    </xf>
    <xf numFmtId="4" fontId="16" fillId="0" borderId="5" xfId="0" applyNumberFormat="1" applyFont="1" applyBorder="1" applyAlignment="1">
      <alignment horizontal="right" vertical="center"/>
    </xf>
    <xf numFmtId="4" fontId="6" fillId="4" borderId="3" xfId="0" applyNumberFormat="1" applyFont="1" applyFill="1" applyBorder="1" applyAlignment="1">
      <alignment horizontal="right" wrapText="1"/>
    </xf>
    <xf numFmtId="4" fontId="6" fillId="4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1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4" fontId="16" fillId="0" borderId="0" xfId="0" applyNumberFormat="1" applyFont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0" fillId="0" borderId="3" xfId="0" applyBorder="1"/>
    <xf numFmtId="0" fontId="17" fillId="0" borderId="3" xfId="0" applyFont="1" applyBorder="1"/>
    <xf numFmtId="0" fontId="20" fillId="4" borderId="3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4" fontId="20" fillId="4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10" fillId="2" borderId="0" xfId="0" applyFont="1" applyFill="1" applyAlignment="1">
      <alignment horizontal="left" vertical="center" wrapText="1"/>
    </xf>
    <xf numFmtId="0" fontId="22" fillId="4" borderId="4" xfId="0" applyFont="1" applyFill="1" applyBorder="1" applyAlignment="1">
      <alignment horizontal="center" vertical="center" wrapText="1"/>
    </xf>
    <xf numFmtId="4" fontId="22" fillId="4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" fontId="9" fillId="0" borderId="3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/>
    </xf>
    <xf numFmtId="4" fontId="3" fillId="3" borderId="3" xfId="0" applyNumberFormat="1" applyFont="1" applyFill="1" applyBorder="1" applyAlignment="1">
      <alignment horizontal="right"/>
    </xf>
    <xf numFmtId="0" fontId="11" fillId="3" borderId="2" xfId="0" applyFont="1" applyFill="1" applyBorder="1" applyAlignment="1">
      <alignment vertical="center"/>
    </xf>
    <xf numFmtId="4" fontId="11" fillId="3" borderId="3" xfId="0" applyNumberFormat="1" applyFont="1" applyFill="1" applyBorder="1" applyAlignment="1">
      <alignment vertical="center"/>
    </xf>
    <xf numFmtId="4" fontId="11" fillId="3" borderId="3" xfId="0" applyNumberFormat="1" applyFont="1" applyFill="1" applyBorder="1" applyAlignment="1">
      <alignment vertical="center" wrapText="1"/>
    </xf>
    <xf numFmtId="4" fontId="6" fillId="4" borderId="2" xfId="0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4" fontId="6" fillId="3" borderId="2" xfId="0" applyNumberFormat="1" applyFont="1" applyFill="1" applyBorder="1" applyAlignment="1">
      <alignment horizontal="right" vertical="center" wrapText="1"/>
    </xf>
    <xf numFmtId="4" fontId="11" fillId="0" borderId="2" xfId="0" applyNumberFormat="1" applyFont="1" applyBorder="1" applyAlignment="1">
      <alignment vertical="center" wrapText="1"/>
    </xf>
    <xf numFmtId="4" fontId="9" fillId="2" borderId="3" xfId="0" applyNumberFormat="1" applyFont="1" applyFill="1" applyBorder="1" applyAlignment="1">
      <alignment horizontal="left" vertical="center" wrapText="1"/>
    </xf>
    <xf numFmtId="4" fontId="10" fillId="2" borderId="3" xfId="0" quotePrefix="1" applyNumberFormat="1" applyFont="1" applyFill="1" applyBorder="1" applyAlignment="1">
      <alignment horizontal="left" vertical="center" wrapText="1"/>
    </xf>
    <xf numFmtId="4" fontId="9" fillId="2" borderId="3" xfId="0" applyNumberFormat="1" applyFont="1" applyFill="1" applyBorder="1" applyAlignment="1">
      <alignment vertical="center" wrapText="1"/>
    </xf>
    <xf numFmtId="4" fontId="10" fillId="2" borderId="3" xfId="0" quotePrefix="1" applyNumberFormat="1" applyFont="1" applyFill="1" applyBorder="1" applyAlignment="1">
      <alignment horizontal="left" vertical="center"/>
    </xf>
    <xf numFmtId="4" fontId="9" fillId="2" borderId="3" xfId="0" applyNumberFormat="1" applyFont="1" applyFill="1" applyBorder="1" applyAlignment="1">
      <alignment horizontal="right" vertical="center" wrapText="1"/>
    </xf>
    <xf numFmtId="4" fontId="0" fillId="0" borderId="3" xfId="0" applyNumberFormat="1" applyBorder="1"/>
    <xf numFmtId="0" fontId="11" fillId="2" borderId="0" xfId="0" quotePrefix="1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4" fontId="11" fillId="2" borderId="0" xfId="0" applyNumberFormat="1" applyFont="1" applyFill="1" applyAlignment="1">
      <alignment horizontal="right" vertical="center" wrapText="1"/>
    </xf>
    <xf numFmtId="4" fontId="6" fillId="2" borderId="0" xfId="0" applyNumberFormat="1" applyFont="1" applyFill="1" applyAlignment="1">
      <alignment horizontal="right"/>
    </xf>
    <xf numFmtId="3" fontId="22" fillId="4" borderId="3" xfId="0" applyNumberFormat="1" applyFont="1" applyFill="1" applyBorder="1" applyAlignment="1">
      <alignment horizontal="center" vertical="center" wrapText="1"/>
    </xf>
    <xf numFmtId="0" fontId="22" fillId="0" borderId="3" xfId="0" quotePrefix="1" applyFont="1" applyBorder="1" applyAlignment="1">
      <alignment horizontal="center" vertical="center" wrapText="1"/>
    </xf>
    <xf numFmtId="4" fontId="20" fillId="2" borderId="3" xfId="0" applyNumberFormat="1" applyFont="1" applyFill="1" applyBorder="1" applyAlignment="1">
      <alignment horizontal="center" vertical="center" wrapText="1"/>
    </xf>
    <xf numFmtId="3" fontId="22" fillId="2" borderId="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4" fontId="22" fillId="4" borderId="3" xfId="0" applyNumberFormat="1" applyFont="1" applyFill="1" applyBorder="1" applyAlignment="1">
      <alignment horizontal="center" wrapText="1"/>
    </xf>
    <xf numFmtId="3" fontId="22" fillId="4" borderId="3" xfId="0" applyNumberFormat="1" applyFont="1" applyFill="1" applyBorder="1" applyAlignment="1">
      <alignment horizontal="center" wrapText="1"/>
    </xf>
    <xf numFmtId="0" fontId="25" fillId="2" borderId="3" xfId="0" applyFont="1" applyFill="1" applyBorder="1" applyAlignment="1">
      <alignment horizontal="left" vertical="center" wrapText="1"/>
    </xf>
    <xf numFmtId="4" fontId="25" fillId="2" borderId="3" xfId="0" applyNumberFormat="1" applyFont="1" applyFill="1" applyBorder="1" applyAlignment="1">
      <alignment horizontal="right" vertical="center" wrapText="1"/>
    </xf>
    <xf numFmtId="4" fontId="22" fillId="2" borderId="3" xfId="0" applyNumberFormat="1" applyFont="1" applyFill="1" applyBorder="1" applyAlignment="1">
      <alignment horizontal="right"/>
    </xf>
    <xf numFmtId="0" fontId="26" fillId="2" borderId="3" xfId="0" quotePrefix="1" applyFont="1" applyFill="1" applyBorder="1" applyAlignment="1">
      <alignment horizontal="left" vertical="center"/>
    </xf>
    <xf numFmtId="49" fontId="26" fillId="2" borderId="3" xfId="0" quotePrefix="1" applyNumberFormat="1" applyFont="1" applyFill="1" applyBorder="1" applyAlignment="1">
      <alignment horizontal="left" vertical="center"/>
    </xf>
    <xf numFmtId="4" fontId="26" fillId="2" borderId="3" xfId="0" quotePrefix="1" applyNumberFormat="1" applyFont="1" applyFill="1" applyBorder="1" applyAlignment="1">
      <alignment horizontal="right" vertical="center"/>
    </xf>
    <xf numFmtId="4" fontId="27" fillId="2" borderId="3" xfId="0" applyNumberFormat="1" applyFont="1" applyFill="1" applyBorder="1" applyAlignment="1">
      <alignment horizontal="right"/>
    </xf>
    <xf numFmtId="16" fontId="26" fillId="2" borderId="3" xfId="0" quotePrefix="1" applyNumberFormat="1" applyFont="1" applyFill="1" applyBorder="1" applyAlignment="1">
      <alignment horizontal="left" vertical="center"/>
    </xf>
    <xf numFmtId="0" fontId="25" fillId="2" borderId="3" xfId="0" quotePrefix="1" applyFont="1" applyFill="1" applyBorder="1" applyAlignment="1">
      <alignment horizontal="left" vertical="center"/>
    </xf>
    <xf numFmtId="16" fontId="25" fillId="2" borderId="3" xfId="0" quotePrefix="1" applyNumberFormat="1" applyFont="1" applyFill="1" applyBorder="1" applyAlignment="1">
      <alignment horizontal="left" vertical="center"/>
    </xf>
    <xf numFmtId="4" fontId="25" fillId="2" borderId="3" xfId="0" quotePrefix="1" applyNumberFormat="1" applyFont="1" applyFill="1" applyBorder="1" applyAlignment="1">
      <alignment horizontal="right" vertical="center"/>
    </xf>
    <xf numFmtId="0" fontId="28" fillId="2" borderId="3" xfId="0" quotePrefix="1" applyFont="1" applyFill="1" applyBorder="1" applyAlignment="1">
      <alignment horizontal="left" vertical="center"/>
    </xf>
    <xf numFmtId="4" fontId="28" fillId="2" borderId="3" xfId="0" quotePrefix="1" applyNumberFormat="1" applyFont="1" applyFill="1" applyBorder="1" applyAlignment="1">
      <alignment horizontal="right" vertical="center"/>
    </xf>
    <xf numFmtId="4" fontId="29" fillId="2" borderId="3" xfId="0" applyNumberFormat="1" applyFont="1" applyFill="1" applyBorder="1" applyAlignment="1">
      <alignment horizontal="right"/>
    </xf>
    <xf numFmtId="0" fontId="30" fillId="2" borderId="3" xfId="0" quotePrefix="1" applyFont="1" applyFill="1" applyBorder="1" applyAlignment="1">
      <alignment horizontal="left" vertical="center"/>
    </xf>
    <xf numFmtId="4" fontId="31" fillId="2" borderId="3" xfId="0" applyNumberFormat="1" applyFont="1" applyFill="1" applyBorder="1" applyAlignment="1">
      <alignment horizontal="right"/>
    </xf>
    <xf numFmtId="0" fontId="25" fillId="2" borderId="3" xfId="0" quotePrefix="1" applyFont="1" applyFill="1" applyBorder="1" applyAlignment="1">
      <alignment horizontal="left" vertical="center" wrapText="1"/>
    </xf>
    <xf numFmtId="4" fontId="25" fillId="2" borderId="3" xfId="0" quotePrefix="1" applyNumberFormat="1" applyFont="1" applyFill="1" applyBorder="1" applyAlignment="1">
      <alignment horizontal="right" vertical="center" wrapText="1"/>
    </xf>
    <xf numFmtId="14" fontId="26" fillId="2" borderId="3" xfId="0" quotePrefix="1" applyNumberFormat="1" applyFont="1" applyFill="1" applyBorder="1" applyAlignment="1">
      <alignment horizontal="left" vertical="center"/>
    </xf>
    <xf numFmtId="0" fontId="26" fillId="2" borderId="3" xfId="0" quotePrefix="1" applyFont="1" applyFill="1" applyBorder="1" applyAlignment="1">
      <alignment horizontal="left" vertical="center" wrapText="1"/>
    </xf>
    <xf numFmtId="4" fontId="26" fillId="2" borderId="3" xfId="0" quotePrefix="1" applyNumberFormat="1" applyFont="1" applyFill="1" applyBorder="1" applyAlignment="1">
      <alignment horizontal="right" vertical="center" wrapText="1"/>
    </xf>
    <xf numFmtId="0" fontId="26" fillId="2" borderId="3" xfId="0" applyFont="1" applyFill="1" applyBorder="1" applyAlignment="1">
      <alignment horizontal="left" vertical="center" wrapText="1"/>
    </xf>
    <xf numFmtId="4" fontId="26" fillId="2" borderId="3" xfId="0" applyNumberFormat="1" applyFont="1" applyFill="1" applyBorder="1" applyAlignment="1">
      <alignment horizontal="right" vertical="center" wrapText="1"/>
    </xf>
    <xf numFmtId="0" fontId="28" fillId="2" borderId="3" xfId="0" applyFont="1" applyFill="1" applyBorder="1" applyAlignment="1">
      <alignment horizontal="left" vertical="center" wrapText="1"/>
    </xf>
    <xf numFmtId="4" fontId="28" fillId="2" borderId="3" xfId="0" applyNumberFormat="1" applyFont="1" applyFill="1" applyBorder="1" applyAlignment="1">
      <alignment horizontal="right" vertical="center" wrapText="1"/>
    </xf>
    <xf numFmtId="4" fontId="32" fillId="0" borderId="3" xfId="0" applyNumberFormat="1" applyFont="1" applyBorder="1"/>
    <xf numFmtId="4" fontId="33" fillId="0" borderId="3" xfId="0" applyNumberFormat="1" applyFont="1" applyBorder="1"/>
    <xf numFmtId="4" fontId="34" fillId="0" borderId="3" xfId="0" applyNumberFormat="1" applyFont="1" applyBorder="1"/>
    <xf numFmtId="14" fontId="25" fillId="2" borderId="3" xfId="0" quotePrefix="1" applyNumberFormat="1" applyFont="1" applyFill="1" applyBorder="1" applyAlignment="1">
      <alignment horizontal="left" vertical="center"/>
    </xf>
    <xf numFmtId="14" fontId="28" fillId="2" borderId="3" xfId="0" quotePrefix="1" applyNumberFormat="1" applyFont="1" applyFill="1" applyBorder="1" applyAlignment="1">
      <alignment horizontal="left" vertical="center"/>
    </xf>
    <xf numFmtId="0" fontId="25" fillId="2" borderId="3" xfId="0" applyFont="1" applyFill="1" applyBorder="1" applyAlignment="1">
      <alignment horizontal="left" vertical="center"/>
    </xf>
    <xf numFmtId="0" fontId="25" fillId="2" borderId="3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vertical="center" wrapText="1"/>
    </xf>
    <xf numFmtId="14" fontId="26" fillId="2" borderId="3" xfId="0" applyNumberFormat="1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4" fontId="22" fillId="2" borderId="4" xfId="0" applyNumberFormat="1" applyFont="1" applyFill="1" applyBorder="1" applyAlignment="1">
      <alignment horizontal="right" wrapText="1"/>
    </xf>
    <xf numFmtId="0" fontId="29" fillId="2" borderId="2" xfId="0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left" vertical="center" wrapText="1"/>
    </xf>
    <xf numFmtId="4" fontId="29" fillId="2" borderId="4" xfId="0" applyNumberFormat="1" applyFont="1" applyFill="1" applyBorder="1" applyAlignment="1">
      <alignment horizontal="right" wrapText="1"/>
    </xf>
    <xf numFmtId="0" fontId="27" fillId="2" borderId="1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4" fontId="27" fillId="2" borderId="4" xfId="0" applyNumberFormat="1" applyFont="1" applyFill="1" applyBorder="1" applyAlignment="1">
      <alignment horizontal="right" wrapText="1"/>
    </xf>
    <xf numFmtId="0" fontId="31" fillId="2" borderId="1" xfId="0" applyFont="1" applyFill="1" applyBorder="1" applyAlignment="1">
      <alignment horizontal="left" vertical="center" wrapText="1" indent="1"/>
    </xf>
    <xf numFmtId="0" fontId="31" fillId="2" borderId="2" xfId="0" applyFont="1" applyFill="1" applyBorder="1" applyAlignment="1">
      <alignment horizontal="left" vertical="center" wrapText="1" indent="1"/>
    </xf>
    <xf numFmtId="0" fontId="31" fillId="2" borderId="4" xfId="0" applyFont="1" applyFill="1" applyBorder="1" applyAlignment="1">
      <alignment horizontal="left" vertical="center" wrapText="1" indent="1"/>
    </xf>
    <xf numFmtId="0" fontId="31" fillId="2" borderId="4" xfId="0" applyFont="1" applyFill="1" applyBorder="1" applyAlignment="1">
      <alignment horizontal="left" vertical="center" wrapText="1"/>
    </xf>
    <xf numFmtId="4" fontId="31" fillId="2" borderId="4" xfId="0" applyNumberFormat="1" applyFont="1" applyFill="1" applyBorder="1" applyAlignment="1">
      <alignment horizontal="right" wrapText="1"/>
    </xf>
    <xf numFmtId="0" fontId="22" fillId="2" borderId="1" xfId="0" applyFont="1" applyFill="1" applyBorder="1" applyAlignment="1">
      <alignment horizontal="left" vertical="center" wrapText="1" indent="1"/>
    </xf>
    <xf numFmtId="0" fontId="22" fillId="2" borderId="2" xfId="0" applyFont="1" applyFill="1" applyBorder="1" applyAlignment="1">
      <alignment horizontal="left" vertical="center" wrapText="1" indent="1"/>
    </xf>
    <xf numFmtId="0" fontId="22" fillId="2" borderId="4" xfId="0" applyFont="1" applyFill="1" applyBorder="1" applyAlignment="1">
      <alignment horizontal="left" vertical="center" wrapText="1" inden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2" xfId="0" applyFont="1" applyFill="1" applyBorder="1" applyAlignment="1">
      <alignment horizontal="left" vertical="center" wrapText="1"/>
    </xf>
    <xf numFmtId="0" fontId="31" fillId="2" borderId="2" xfId="0" applyFont="1" applyFill="1" applyBorder="1" applyAlignment="1">
      <alignment vertical="center" wrapText="1"/>
    </xf>
    <xf numFmtId="0" fontId="31" fillId="2" borderId="4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left" vertical="center"/>
    </xf>
    <xf numFmtId="0" fontId="31" fillId="2" borderId="2" xfId="0" applyFont="1" applyFill="1" applyBorder="1" applyAlignment="1">
      <alignment horizontal="left" vertical="top" wrapText="1"/>
    </xf>
    <xf numFmtId="4" fontId="24" fillId="4" borderId="3" xfId="0" applyNumberFormat="1" applyFont="1" applyFill="1" applyBorder="1" applyAlignment="1">
      <alignment horizontal="center" vertical="center" wrapText="1"/>
    </xf>
    <xf numFmtId="1" fontId="22" fillId="4" borderId="3" xfId="0" applyNumberFormat="1" applyFont="1" applyFill="1" applyBorder="1" applyAlignment="1">
      <alignment horizontal="center" vertical="center" wrapText="1"/>
    </xf>
    <xf numFmtId="1" fontId="24" fillId="4" borderId="3" xfId="0" applyNumberFormat="1" applyFont="1" applyFill="1" applyBorder="1" applyAlignment="1">
      <alignment horizontal="center" vertical="center" wrapText="1"/>
    </xf>
    <xf numFmtId="1" fontId="20" fillId="4" borderId="3" xfId="0" applyNumberFormat="1" applyFont="1" applyFill="1" applyBorder="1" applyAlignment="1">
      <alignment horizontal="center" vertical="center" wrapText="1"/>
    </xf>
    <xf numFmtId="4" fontId="31" fillId="2" borderId="4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31" fillId="2" borderId="3" xfId="0" applyFont="1" applyFill="1" applyBorder="1" applyAlignment="1">
      <alignment horizontal="left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left" vertical="center"/>
    </xf>
    <xf numFmtId="14" fontId="26" fillId="2" borderId="3" xfId="0" applyNumberFormat="1" applyFont="1" applyFill="1" applyBorder="1" applyAlignment="1">
      <alignment horizontal="left" vertical="center"/>
    </xf>
    <xf numFmtId="4" fontId="11" fillId="2" borderId="3" xfId="0" applyNumberFormat="1" applyFont="1" applyFill="1" applyBorder="1" applyAlignment="1">
      <alignment horizontal="right" vertical="center" wrapText="1"/>
    </xf>
    <xf numFmtId="4" fontId="10" fillId="2" borderId="3" xfId="0" applyNumberFormat="1" applyFont="1" applyFill="1" applyBorder="1" applyAlignment="1">
      <alignment horizontal="right" vertical="center" wrapText="1"/>
    </xf>
    <xf numFmtId="4" fontId="35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4" fontId="32" fillId="0" borderId="3" xfId="0" applyNumberFormat="1" applyFont="1" applyBorder="1" applyAlignment="1">
      <alignment horizontal="right"/>
    </xf>
    <xf numFmtId="0" fontId="29" fillId="2" borderId="1" xfId="0" applyFont="1" applyFill="1" applyBorder="1" applyAlignment="1">
      <alignment horizontal="left" vertical="center" wrapText="1"/>
    </xf>
    <xf numFmtId="0" fontId="29" fillId="2" borderId="2" xfId="0" applyFont="1" applyFill="1" applyBorder="1" applyAlignment="1">
      <alignment horizontal="left" vertical="center"/>
    </xf>
    <xf numFmtId="0" fontId="29" fillId="2" borderId="4" xfId="0" applyFont="1" applyFill="1" applyBorder="1" applyAlignment="1">
      <alignment horizontal="left" vertical="center"/>
    </xf>
    <xf numFmtId="4" fontId="30" fillId="2" borderId="3" xfId="0" quotePrefix="1" applyNumberFormat="1" applyFont="1" applyFill="1" applyBorder="1" applyAlignment="1">
      <alignment horizontal="right" vertical="center"/>
    </xf>
    <xf numFmtId="0" fontId="30" fillId="2" borderId="3" xfId="0" applyFont="1" applyFill="1" applyBorder="1" applyAlignment="1">
      <alignment horizontal="left" vertical="center" wrapText="1"/>
    </xf>
    <xf numFmtId="4" fontId="30" fillId="2" borderId="3" xfId="0" applyNumberFormat="1" applyFont="1" applyFill="1" applyBorder="1" applyAlignment="1">
      <alignment horizontal="right" vertical="center" wrapText="1"/>
    </xf>
    <xf numFmtId="0" fontId="30" fillId="2" borderId="3" xfId="0" quotePrefix="1" applyFont="1" applyFill="1" applyBorder="1" applyAlignment="1">
      <alignment horizontal="left" vertical="center" wrapText="1"/>
    </xf>
    <xf numFmtId="4" fontId="30" fillId="2" borderId="3" xfId="0" quotePrefix="1" applyNumberFormat="1" applyFont="1" applyFill="1" applyBorder="1" applyAlignment="1">
      <alignment horizontal="right" vertical="center" wrapText="1"/>
    </xf>
    <xf numFmtId="0" fontId="30" fillId="2" borderId="3" xfId="0" applyFont="1" applyFill="1" applyBorder="1" applyAlignment="1">
      <alignment vertical="center" wrapText="1"/>
    </xf>
    <xf numFmtId="4" fontId="36" fillId="0" borderId="3" xfId="0" applyNumberFormat="1" applyFont="1" applyBorder="1"/>
    <xf numFmtId="0" fontId="28" fillId="2" borderId="3" xfId="0" quotePrefix="1" applyFont="1" applyFill="1" applyBorder="1" applyAlignment="1">
      <alignment horizontal="left" vertical="center" wrapText="1"/>
    </xf>
    <xf numFmtId="4" fontId="28" fillId="2" borderId="3" xfId="0" quotePrefix="1" applyNumberFormat="1" applyFont="1" applyFill="1" applyBorder="1" applyAlignment="1">
      <alignment horizontal="right" vertical="center" wrapText="1"/>
    </xf>
    <xf numFmtId="0" fontId="28" fillId="2" borderId="3" xfId="0" applyFont="1" applyFill="1" applyBorder="1" applyAlignment="1">
      <alignment vertical="center" wrapText="1"/>
    </xf>
    <xf numFmtId="1" fontId="37" fillId="0" borderId="0" xfId="0" applyNumberFormat="1" applyFont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4" fontId="23" fillId="0" borderId="3" xfId="0" applyNumberFormat="1" applyFont="1" applyBorder="1" applyAlignment="1">
      <alignment horizontal="center" vertical="center"/>
    </xf>
    <xf numFmtId="4" fontId="21" fillId="0" borderId="3" xfId="0" applyNumberFormat="1" applyFont="1" applyBorder="1" applyAlignment="1">
      <alignment horizontal="center" vertical="center" wrapText="1"/>
    </xf>
    <xf numFmtId="1" fontId="37" fillId="0" borderId="3" xfId="0" applyNumberFormat="1" applyFont="1" applyBorder="1" applyAlignment="1">
      <alignment horizontal="center" vertical="center"/>
    </xf>
    <xf numFmtId="0" fontId="38" fillId="0" borderId="3" xfId="0" applyFont="1" applyBorder="1"/>
    <xf numFmtId="4" fontId="38" fillId="0" borderId="3" xfId="0" applyNumberFormat="1" applyFont="1" applyBorder="1"/>
    <xf numFmtId="4" fontId="23" fillId="0" borderId="3" xfId="0" applyNumberFormat="1" applyFont="1" applyBorder="1"/>
    <xf numFmtId="0" fontId="22" fillId="2" borderId="2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vertical="center" wrapText="1"/>
    </xf>
    <xf numFmtId="4" fontId="1" fillId="0" borderId="0" xfId="0" applyNumberFormat="1" applyFont="1"/>
    <xf numFmtId="0" fontId="22" fillId="2" borderId="3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 indent="1"/>
    </xf>
    <xf numFmtId="0" fontId="27" fillId="2" borderId="2" xfId="0" applyFont="1" applyFill="1" applyBorder="1" applyAlignment="1">
      <alignment horizontal="left" vertical="center" wrapText="1" indent="1"/>
    </xf>
    <xf numFmtId="0" fontId="27" fillId="2" borderId="4" xfId="0" applyFont="1" applyFill="1" applyBorder="1" applyAlignment="1">
      <alignment horizontal="left" vertical="center" wrapText="1" indent="1"/>
    </xf>
    <xf numFmtId="4" fontId="36" fillId="0" borderId="3" xfId="0" applyNumberFormat="1" applyFont="1" applyBorder="1" applyAlignment="1">
      <alignment horizontal="right"/>
    </xf>
    <xf numFmtId="4" fontId="27" fillId="2" borderId="4" xfId="0" applyNumberFormat="1" applyFont="1" applyFill="1" applyBorder="1" applyAlignment="1">
      <alignment horizontal="right"/>
    </xf>
    <xf numFmtId="0" fontId="27" fillId="2" borderId="2" xfId="0" applyFont="1" applyFill="1" applyBorder="1" applyAlignment="1">
      <alignment vertical="center" wrapText="1"/>
    </xf>
    <xf numFmtId="0" fontId="27" fillId="2" borderId="4" xfId="0" applyFont="1" applyFill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 wrapText="1"/>
    </xf>
    <xf numFmtId="0" fontId="4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 wrapText="1"/>
    </xf>
    <xf numFmtId="0" fontId="23" fillId="0" borderId="1" xfId="0" applyFont="1" applyBorder="1"/>
    <xf numFmtId="0" fontId="23" fillId="0" borderId="4" xfId="0" applyFont="1" applyBorder="1"/>
    <xf numFmtId="0" fontId="23" fillId="0" borderId="2" xfId="0" applyFont="1" applyBorder="1"/>
    <xf numFmtId="4" fontId="42" fillId="0" borderId="0" xfId="0" applyNumberFormat="1" applyFont="1"/>
    <xf numFmtId="0" fontId="43" fillId="0" borderId="0" xfId="0" applyFont="1"/>
    <xf numFmtId="0" fontId="44" fillId="0" borderId="0" xfId="0" applyFont="1"/>
    <xf numFmtId="4" fontId="31" fillId="2" borderId="0" xfId="0" applyNumberFormat="1" applyFont="1" applyFill="1" applyAlignment="1">
      <alignment horizontal="right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9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3" borderId="2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38" fillId="0" borderId="3" xfId="0" applyFont="1" applyBorder="1"/>
    <xf numFmtId="0" fontId="38" fillId="0" borderId="1" xfId="0" applyFont="1" applyBorder="1"/>
    <xf numFmtId="0" fontId="38" fillId="0" borderId="2" xfId="0" applyFont="1" applyBorder="1"/>
    <xf numFmtId="0" fontId="38" fillId="0" borderId="4" xfId="0" applyFont="1" applyBorder="1"/>
    <xf numFmtId="0" fontId="23" fillId="0" borderId="1" xfId="0" applyFont="1" applyBorder="1"/>
    <xf numFmtId="0" fontId="23" fillId="0" borderId="2" xfId="0" applyFont="1" applyBorder="1"/>
    <xf numFmtId="0" fontId="23" fillId="0" borderId="4" xfId="0" applyFont="1" applyBorder="1"/>
    <xf numFmtId="0" fontId="38" fillId="0" borderId="3" xfId="0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1" fontId="37" fillId="0" borderId="3" xfId="0" applyNumberFormat="1" applyFont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9" fillId="2" borderId="2" xfId="0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 indent="1"/>
    </xf>
    <xf numFmtId="0" fontId="22" fillId="2" borderId="2" xfId="0" applyFont="1" applyFill="1" applyBorder="1" applyAlignment="1">
      <alignment horizontal="left" vertical="center" wrapText="1" indent="1"/>
    </xf>
    <xf numFmtId="0" fontId="22" fillId="2" borderId="4" xfId="0" applyFont="1" applyFill="1" applyBorder="1" applyAlignment="1">
      <alignment horizontal="left" vertical="center" wrapText="1" indent="1"/>
    </xf>
    <xf numFmtId="0" fontId="22" fillId="4" borderId="1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opLeftCell="A25" workbookViewId="0">
      <selection activeCell="H33" sqref="H33"/>
    </sheetView>
  </sheetViews>
  <sheetFormatPr defaultRowHeight="15" x14ac:dyDescent="0.25"/>
  <cols>
    <col min="5" max="5" width="26.5703125" customWidth="1"/>
    <col min="6" max="6" width="19.85546875" customWidth="1"/>
    <col min="7" max="7" width="20.140625" style="41" customWidth="1"/>
    <col min="8" max="8" width="18.7109375" style="41" customWidth="1"/>
    <col min="9" max="9" width="11.140625" style="41" customWidth="1"/>
    <col min="10" max="10" width="11.28515625" style="41" customWidth="1"/>
  </cols>
  <sheetData>
    <row r="1" spans="1:10" x14ac:dyDescent="0.25">
      <c r="A1" s="28" t="s">
        <v>219</v>
      </c>
      <c r="B1" s="28"/>
      <c r="C1" s="28"/>
    </row>
    <row r="2" spans="1:10" x14ac:dyDescent="0.25">
      <c r="A2" s="28" t="s">
        <v>220</v>
      </c>
      <c r="B2" s="28"/>
      <c r="C2" s="28"/>
    </row>
    <row r="3" spans="1:10" x14ac:dyDescent="0.25">
      <c r="A3" t="s">
        <v>289</v>
      </c>
      <c r="B3" t="s">
        <v>345</v>
      </c>
    </row>
    <row r="4" spans="1:10" x14ac:dyDescent="0.25">
      <c r="A4" t="s">
        <v>290</v>
      </c>
      <c r="B4" t="s">
        <v>346</v>
      </c>
    </row>
    <row r="5" spans="1:10" ht="13.5" customHeight="1" x14ac:dyDescent="0.25">
      <c r="A5" t="s">
        <v>292</v>
      </c>
      <c r="C5" t="s">
        <v>347</v>
      </c>
    </row>
    <row r="7" spans="1:10" ht="42" customHeight="1" x14ac:dyDescent="0.25">
      <c r="A7" s="223" t="s">
        <v>293</v>
      </c>
      <c r="B7" s="223"/>
      <c r="C7" s="223"/>
      <c r="D7" s="223"/>
      <c r="E7" s="223"/>
      <c r="F7" s="223"/>
      <c r="G7" s="223"/>
      <c r="H7" s="223"/>
      <c r="I7" s="223"/>
      <c r="J7" s="223"/>
    </row>
    <row r="8" spans="1:10" ht="18" customHeight="1" x14ac:dyDescent="0.25">
      <c r="A8" s="3"/>
      <c r="B8" s="3"/>
      <c r="C8" s="3"/>
      <c r="D8" s="3"/>
      <c r="E8" s="3"/>
      <c r="F8" s="3"/>
      <c r="G8" s="31"/>
      <c r="H8" s="31"/>
      <c r="I8" s="31"/>
      <c r="J8" s="31"/>
    </row>
    <row r="9" spans="1:10" ht="15.75" x14ac:dyDescent="0.25">
      <c r="A9" s="223" t="s">
        <v>310</v>
      </c>
      <c r="B9" s="223"/>
      <c r="C9" s="223"/>
      <c r="D9" s="223"/>
      <c r="E9" s="223"/>
      <c r="F9" s="223"/>
      <c r="G9" s="223"/>
      <c r="H9" s="240"/>
      <c r="I9" s="240"/>
      <c r="J9" s="51"/>
    </row>
    <row r="10" spans="1:10" ht="18" x14ac:dyDescent="0.25">
      <c r="A10" s="3"/>
      <c r="B10" s="3"/>
      <c r="C10" s="3"/>
      <c r="D10" s="3"/>
      <c r="E10" s="3"/>
      <c r="F10" s="3"/>
      <c r="G10" s="31"/>
      <c r="H10" s="42"/>
      <c r="I10" s="42"/>
      <c r="J10" s="42"/>
    </row>
    <row r="11" spans="1:10" ht="18" customHeight="1" x14ac:dyDescent="0.25">
      <c r="A11" s="223" t="s">
        <v>35</v>
      </c>
      <c r="B11" s="224"/>
      <c r="C11" s="224"/>
      <c r="D11" s="224"/>
      <c r="E11" s="224"/>
      <c r="F11" s="224"/>
      <c r="G11" s="224"/>
      <c r="H11" s="224"/>
      <c r="I11" s="224"/>
      <c r="J11" s="50"/>
    </row>
    <row r="12" spans="1:10" ht="18" x14ac:dyDescent="0.25">
      <c r="A12" s="1"/>
      <c r="B12" s="2"/>
      <c r="C12" s="2"/>
      <c r="D12" s="2"/>
      <c r="E12" s="5"/>
      <c r="F12" s="5"/>
      <c r="G12" s="32"/>
      <c r="H12" s="32"/>
      <c r="I12" s="43"/>
      <c r="J12" s="52"/>
    </row>
    <row r="13" spans="1:10" ht="25.5" x14ac:dyDescent="0.25">
      <c r="A13" s="22"/>
      <c r="B13" s="23"/>
      <c r="C13" s="23"/>
      <c r="D13" s="24"/>
      <c r="E13" s="25"/>
      <c r="F13" s="87" t="s">
        <v>294</v>
      </c>
      <c r="G13" s="33" t="s">
        <v>231</v>
      </c>
      <c r="H13" s="33" t="s">
        <v>295</v>
      </c>
      <c r="I13" s="88" t="s">
        <v>187</v>
      </c>
      <c r="J13" s="88" t="s">
        <v>188</v>
      </c>
    </row>
    <row r="14" spans="1:10" x14ac:dyDescent="0.25">
      <c r="A14" s="22"/>
      <c r="B14" s="23"/>
      <c r="C14" s="23"/>
      <c r="D14" s="24"/>
      <c r="E14" s="25"/>
      <c r="F14" s="87">
        <v>1</v>
      </c>
      <c r="G14" s="89">
        <v>2</v>
      </c>
      <c r="H14" s="89">
        <v>3</v>
      </c>
      <c r="I14" s="89">
        <v>4</v>
      </c>
      <c r="J14" s="89">
        <v>5</v>
      </c>
    </row>
    <row r="15" spans="1:10" s="28" customFormat="1" x14ac:dyDescent="0.25">
      <c r="A15" s="241" t="s">
        <v>0</v>
      </c>
      <c r="B15" s="239"/>
      <c r="C15" s="239"/>
      <c r="D15" s="239"/>
      <c r="E15" s="242"/>
      <c r="F15" s="70">
        <f>SUM(F16+F17)</f>
        <v>1368934.24</v>
      </c>
      <c r="G15" s="70">
        <v>1569150</v>
      </c>
      <c r="H15" s="70">
        <f t="shared" ref="H15" si="0">SUM(H16+H17)</f>
        <v>1712146.13</v>
      </c>
      <c r="I15" s="34">
        <f>H15/F15*100</f>
        <v>125.0714665446603</v>
      </c>
      <c r="J15" s="34">
        <f>H15/G15*100</f>
        <v>109.11296753019151</v>
      </c>
    </row>
    <row r="16" spans="1:10" x14ac:dyDescent="0.25">
      <c r="A16" s="233" t="s">
        <v>1</v>
      </c>
      <c r="B16" s="226"/>
      <c r="C16" s="226"/>
      <c r="D16" s="226"/>
      <c r="E16" s="238"/>
      <c r="F16" s="65">
        <v>1368934.24</v>
      </c>
      <c r="G16" s="67">
        <v>1552150</v>
      </c>
      <c r="H16" s="67">
        <v>1712146.13</v>
      </c>
      <c r="I16" s="68">
        <f t="shared" ref="I16:I21" si="1">H16/F16*100</f>
        <v>125.0714665446603</v>
      </c>
      <c r="J16" s="68">
        <f t="shared" ref="J16:J21" si="2">H16/G16*100</f>
        <v>110.30803272879552</v>
      </c>
    </row>
    <row r="17" spans="1:10" x14ac:dyDescent="0.25">
      <c r="A17" s="237" t="s">
        <v>2</v>
      </c>
      <c r="B17" s="238"/>
      <c r="C17" s="238"/>
      <c r="D17" s="238"/>
      <c r="E17" s="238"/>
      <c r="F17" s="65">
        <v>0</v>
      </c>
      <c r="G17" s="67">
        <v>17000</v>
      </c>
      <c r="H17" s="67">
        <v>0</v>
      </c>
      <c r="I17" s="68" t="e">
        <f t="shared" si="1"/>
        <v>#DIV/0!</v>
      </c>
      <c r="J17" s="68">
        <f t="shared" si="2"/>
        <v>0</v>
      </c>
    </row>
    <row r="18" spans="1:10" s="28" customFormat="1" x14ac:dyDescent="0.25">
      <c r="A18" s="26" t="s">
        <v>3</v>
      </c>
      <c r="B18" s="69"/>
      <c r="C18" s="69"/>
      <c r="D18" s="69"/>
      <c r="E18" s="69"/>
      <c r="F18" s="70">
        <f>SUM(F19+F20)</f>
        <v>1370881.92</v>
      </c>
      <c r="G18" s="70">
        <v>1569150</v>
      </c>
      <c r="H18" s="70">
        <f t="shared" ref="H18" si="3">SUM(H19+H20)</f>
        <v>1710168.8599999999</v>
      </c>
      <c r="I18" s="34">
        <f t="shared" si="1"/>
        <v>124.74953787412997</v>
      </c>
      <c r="J18" s="34">
        <f t="shared" si="2"/>
        <v>108.98695854443487</v>
      </c>
    </row>
    <row r="19" spans="1:10" x14ac:dyDescent="0.25">
      <c r="A19" s="225" t="s">
        <v>4</v>
      </c>
      <c r="B19" s="226"/>
      <c r="C19" s="226"/>
      <c r="D19" s="226"/>
      <c r="E19" s="226"/>
      <c r="F19" s="66">
        <v>1358209.88</v>
      </c>
      <c r="G19" s="67">
        <v>1518250</v>
      </c>
      <c r="H19" s="67">
        <v>1677309.69</v>
      </c>
      <c r="I19" s="68">
        <f t="shared" si="1"/>
        <v>123.49414583849148</v>
      </c>
      <c r="J19" s="68">
        <f t="shared" si="2"/>
        <v>110.47651506668861</v>
      </c>
    </row>
    <row r="20" spans="1:10" x14ac:dyDescent="0.25">
      <c r="A20" s="237" t="s">
        <v>5</v>
      </c>
      <c r="B20" s="238"/>
      <c r="C20" s="238"/>
      <c r="D20" s="238"/>
      <c r="E20" s="238"/>
      <c r="F20" s="65">
        <v>12672.04</v>
      </c>
      <c r="G20" s="67">
        <v>50900</v>
      </c>
      <c r="H20" s="67">
        <v>32859.17</v>
      </c>
      <c r="I20" s="68">
        <f t="shared" si="1"/>
        <v>259.30450030145107</v>
      </c>
      <c r="J20" s="68">
        <f t="shared" si="2"/>
        <v>64.556326129666004</v>
      </c>
    </row>
    <row r="21" spans="1:10" s="28" customFormat="1" x14ac:dyDescent="0.25">
      <c r="A21" s="235" t="s">
        <v>203</v>
      </c>
      <c r="B21" s="239"/>
      <c r="C21" s="239"/>
      <c r="D21" s="239"/>
      <c r="E21" s="239"/>
      <c r="F21" s="71">
        <f>F15-F18</f>
        <v>-1947.6799999999348</v>
      </c>
      <c r="G21" s="71">
        <f>G15-G18</f>
        <v>0</v>
      </c>
      <c r="H21" s="71">
        <f>H15-H18</f>
        <v>1977.2700000000186</v>
      </c>
      <c r="I21" s="34">
        <f t="shared" si="1"/>
        <v>-101.51924340754563</v>
      </c>
      <c r="J21" s="34" t="e">
        <f t="shared" si="2"/>
        <v>#DIV/0!</v>
      </c>
    </row>
    <row r="22" spans="1:10" ht="18" x14ac:dyDescent="0.25">
      <c r="A22" s="3"/>
      <c r="B22" s="6"/>
      <c r="C22" s="6"/>
      <c r="D22" s="6"/>
      <c r="E22" s="6"/>
      <c r="F22" s="6"/>
      <c r="G22" s="37"/>
      <c r="H22" s="37"/>
      <c r="I22" s="37"/>
      <c r="J22" s="37"/>
    </row>
    <row r="23" spans="1:10" ht="18" customHeight="1" x14ac:dyDescent="0.25">
      <c r="A23" s="223" t="s">
        <v>36</v>
      </c>
      <c r="B23" s="224"/>
      <c r="C23" s="224"/>
      <c r="D23" s="224"/>
      <c r="E23" s="224"/>
      <c r="F23" s="224"/>
      <c r="G23" s="224"/>
      <c r="H23" s="224"/>
      <c r="I23" s="224"/>
      <c r="J23" s="50"/>
    </row>
    <row r="24" spans="1:10" ht="18" x14ac:dyDescent="0.25">
      <c r="A24" s="3"/>
      <c r="B24" s="6"/>
      <c r="C24" s="6"/>
      <c r="D24" s="6"/>
      <c r="E24" s="6"/>
      <c r="F24" s="6"/>
      <c r="G24" s="37"/>
      <c r="H24" s="37"/>
      <c r="I24" s="37"/>
      <c r="J24" s="37"/>
    </row>
    <row r="25" spans="1:10" ht="15.75" customHeight="1" x14ac:dyDescent="0.25">
      <c r="A25" s="233" t="s">
        <v>6</v>
      </c>
      <c r="B25" s="234"/>
      <c r="C25" s="234"/>
      <c r="D25" s="234"/>
      <c r="E25" s="234"/>
      <c r="F25" s="73">
        <v>0</v>
      </c>
      <c r="G25" s="35">
        <v>0</v>
      </c>
      <c r="H25" s="35">
        <v>0</v>
      </c>
      <c r="I25" s="35">
        <v>0</v>
      </c>
      <c r="J25" s="35">
        <v>0</v>
      </c>
    </row>
    <row r="26" spans="1:10" x14ac:dyDescent="0.25">
      <c r="A26" s="233" t="s">
        <v>7</v>
      </c>
      <c r="B26" s="226"/>
      <c r="C26" s="226"/>
      <c r="D26" s="226"/>
      <c r="E26" s="226"/>
      <c r="F26" s="53">
        <v>0</v>
      </c>
      <c r="G26" s="35">
        <v>0</v>
      </c>
      <c r="H26" s="35">
        <v>0</v>
      </c>
      <c r="I26" s="35">
        <v>0</v>
      </c>
      <c r="J26" s="35">
        <v>0</v>
      </c>
    </row>
    <row r="27" spans="1:10" x14ac:dyDescent="0.25">
      <c r="A27" s="235" t="s">
        <v>8</v>
      </c>
      <c r="B27" s="236"/>
      <c r="C27" s="236"/>
      <c r="D27" s="236"/>
      <c r="E27" s="236"/>
      <c r="F27" s="54">
        <v>0</v>
      </c>
      <c r="G27" s="34">
        <v>0</v>
      </c>
      <c r="H27" s="34">
        <v>0</v>
      </c>
      <c r="I27" s="34">
        <v>0</v>
      </c>
      <c r="J27" s="34">
        <v>0</v>
      </c>
    </row>
    <row r="28" spans="1:10" ht="18" x14ac:dyDescent="0.25">
      <c r="A28" s="19"/>
      <c r="B28" s="6"/>
      <c r="C28" s="6"/>
      <c r="D28" s="6"/>
      <c r="E28" s="6"/>
      <c r="F28" s="6"/>
      <c r="G28" s="37"/>
      <c r="H28" s="37"/>
      <c r="I28" s="37"/>
      <c r="J28" s="37"/>
    </row>
    <row r="29" spans="1:10" ht="18" customHeight="1" x14ac:dyDescent="0.25">
      <c r="A29" s="223" t="s">
        <v>42</v>
      </c>
      <c r="B29" s="224"/>
      <c r="C29" s="224"/>
      <c r="D29" s="224"/>
      <c r="E29" s="224"/>
      <c r="F29" s="224"/>
      <c r="G29" s="224"/>
      <c r="H29" s="224"/>
      <c r="I29" s="224"/>
      <c r="J29" s="50"/>
    </row>
    <row r="30" spans="1:10" ht="18" x14ac:dyDescent="0.25">
      <c r="A30" s="19"/>
      <c r="B30" s="6"/>
      <c r="C30" s="6"/>
      <c r="D30" s="6"/>
      <c r="E30" s="6"/>
      <c r="F30" s="6"/>
      <c r="G30" s="37"/>
      <c r="H30" s="37"/>
      <c r="I30" s="37"/>
      <c r="J30" s="37"/>
    </row>
    <row r="31" spans="1:10" x14ac:dyDescent="0.25">
      <c r="A31" s="227" t="s">
        <v>37</v>
      </c>
      <c r="B31" s="228"/>
      <c r="C31" s="228"/>
      <c r="D31" s="228"/>
      <c r="E31" s="229"/>
      <c r="F31" s="72">
        <v>-311.49</v>
      </c>
      <c r="G31" s="38">
        <v>0</v>
      </c>
      <c r="H31" s="38">
        <v>-2259.17</v>
      </c>
      <c r="I31" s="44">
        <v>0</v>
      </c>
      <c r="J31" s="44">
        <v>0</v>
      </c>
    </row>
    <row r="32" spans="1:10" ht="30" customHeight="1" x14ac:dyDescent="0.25">
      <c r="A32" s="230" t="s">
        <v>91</v>
      </c>
      <c r="B32" s="231"/>
      <c r="C32" s="231"/>
      <c r="D32" s="231"/>
      <c r="E32" s="232"/>
      <c r="F32" s="74">
        <v>0</v>
      </c>
      <c r="G32" s="39">
        <v>0</v>
      </c>
      <c r="H32" s="39">
        <v>0</v>
      </c>
      <c r="I32" s="36">
        <v>0</v>
      </c>
      <c r="J32" s="36">
        <v>0</v>
      </c>
    </row>
    <row r="33" spans="1:10" x14ac:dyDescent="0.25">
      <c r="F33" s="41"/>
    </row>
    <row r="34" spans="1:10" x14ac:dyDescent="0.25">
      <c r="F34" s="41"/>
    </row>
    <row r="35" spans="1:10" x14ac:dyDescent="0.25">
      <c r="A35" s="225" t="s">
        <v>9</v>
      </c>
      <c r="B35" s="226"/>
      <c r="C35" s="226"/>
      <c r="D35" s="226"/>
      <c r="E35" s="226"/>
      <c r="F35" s="75">
        <v>0</v>
      </c>
      <c r="G35" s="35">
        <v>0</v>
      </c>
      <c r="H35" s="35">
        <v>289.27</v>
      </c>
      <c r="I35" s="35">
        <v>0</v>
      </c>
      <c r="J35" s="35">
        <v>0</v>
      </c>
    </row>
    <row r="36" spans="1:10" ht="11.25" customHeight="1" x14ac:dyDescent="0.25">
      <c r="A36" s="15"/>
      <c r="B36" s="16"/>
      <c r="C36" s="16"/>
      <c r="D36" s="16"/>
      <c r="E36" s="16"/>
      <c r="F36" s="16"/>
      <c r="G36" s="40"/>
      <c r="H36" s="40"/>
      <c r="I36" s="40"/>
      <c r="J36" s="40"/>
    </row>
    <row r="37" spans="1:10" ht="29.25" customHeight="1" x14ac:dyDescent="0.25">
      <c r="J37" s="48"/>
    </row>
    <row r="38" spans="1:10" ht="15" customHeight="1" x14ac:dyDescent="0.25">
      <c r="A38" s="221"/>
      <c r="B38" s="221"/>
      <c r="C38" s="221"/>
      <c r="D38" s="221"/>
      <c r="E38" s="221"/>
      <c r="F38" s="221"/>
      <c r="G38" s="221"/>
      <c r="H38" s="221"/>
      <c r="I38" s="221"/>
    </row>
    <row r="39" spans="1:10" x14ac:dyDescent="0.25">
      <c r="J39" s="48"/>
    </row>
    <row r="40" spans="1:10" ht="8.25" customHeight="1" x14ac:dyDescent="0.25">
      <c r="A40" s="221"/>
      <c r="B40" s="222"/>
      <c r="C40" s="222"/>
      <c r="D40" s="222"/>
      <c r="E40" s="222"/>
      <c r="F40" s="222"/>
      <c r="G40" s="222"/>
      <c r="H40" s="222"/>
      <c r="I40" s="222"/>
    </row>
    <row r="41" spans="1:10" ht="29.25" customHeight="1" x14ac:dyDescent="0.25">
      <c r="J41" s="48"/>
    </row>
  </sheetData>
  <mergeCells count="19">
    <mergeCell ref="A7:J7"/>
    <mergeCell ref="A19:E19"/>
    <mergeCell ref="A11:I11"/>
    <mergeCell ref="A23:I23"/>
    <mergeCell ref="A9:I9"/>
    <mergeCell ref="A15:E15"/>
    <mergeCell ref="A16:E16"/>
    <mergeCell ref="A17:E17"/>
    <mergeCell ref="A25:E25"/>
    <mergeCell ref="A26:E26"/>
    <mergeCell ref="A27:E27"/>
    <mergeCell ref="A20:E20"/>
    <mergeCell ref="A21:E21"/>
    <mergeCell ref="A40:I40"/>
    <mergeCell ref="A29:I29"/>
    <mergeCell ref="A35:E35"/>
    <mergeCell ref="A38:I38"/>
    <mergeCell ref="A31:E31"/>
    <mergeCell ref="A32:E32"/>
  </mergeCells>
  <pageMargins left="0.7" right="0.7" top="0.75" bottom="0.75" header="0.3" footer="0.3"/>
  <pageSetup paperSize="9" scale="7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2FBA9-F8FE-44C1-9E1D-35E342B8EBF6}">
  <sheetPr>
    <pageSetUpPr fitToPage="1"/>
  </sheetPr>
  <dimension ref="A1:M106"/>
  <sheetViews>
    <sheetView topLeftCell="A22" workbookViewId="0">
      <selection activeCell="H84" sqref="H84"/>
    </sheetView>
  </sheetViews>
  <sheetFormatPr defaultRowHeight="15" x14ac:dyDescent="0.25"/>
  <cols>
    <col min="1" max="1" width="4.7109375" customWidth="1"/>
    <col min="2" max="2" width="5" customWidth="1"/>
    <col min="3" max="3" width="5.42578125" customWidth="1"/>
    <col min="4" max="4" width="5.5703125" customWidth="1"/>
    <col min="5" max="5" width="37" customWidth="1"/>
    <col min="6" max="6" width="15.5703125" customWidth="1"/>
    <col min="7" max="7" width="13.7109375" style="41" customWidth="1"/>
    <col min="8" max="8" width="15.140625" style="41" customWidth="1"/>
    <col min="9" max="9" width="7.7109375" style="41" customWidth="1"/>
    <col min="10" max="10" width="7.7109375" customWidth="1"/>
  </cols>
  <sheetData>
    <row r="1" spans="1:13" ht="46.5" customHeight="1" x14ac:dyDescent="0.25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13" ht="18" customHeight="1" x14ac:dyDescent="0.25">
      <c r="A2" s="3"/>
      <c r="B2" s="3"/>
      <c r="C2" s="3"/>
      <c r="D2" s="3"/>
      <c r="E2" s="3"/>
      <c r="F2" s="3"/>
      <c r="G2" s="31"/>
      <c r="H2" s="31"/>
      <c r="I2" s="90"/>
    </row>
    <row r="3" spans="1:13" ht="15.75" x14ac:dyDescent="0.25">
      <c r="A3" s="223" t="s">
        <v>27</v>
      </c>
      <c r="B3" s="223"/>
      <c r="C3" s="223"/>
      <c r="D3" s="223"/>
      <c r="E3" s="223"/>
      <c r="F3" s="223"/>
      <c r="G3" s="223"/>
      <c r="H3" s="240"/>
      <c r="I3" s="240"/>
    </row>
    <row r="4" spans="1:13" ht="18" x14ac:dyDescent="0.25">
      <c r="A4" s="3"/>
      <c r="B4" s="3"/>
      <c r="C4" s="3"/>
      <c r="D4" s="3"/>
      <c r="E4" s="3"/>
      <c r="F4" s="3"/>
      <c r="G4" s="31"/>
      <c r="H4" s="42"/>
      <c r="I4" s="91"/>
    </row>
    <row r="5" spans="1:13" ht="18" customHeight="1" x14ac:dyDescent="0.25">
      <c r="A5" s="223" t="s">
        <v>11</v>
      </c>
      <c r="B5" s="224"/>
      <c r="C5" s="224"/>
      <c r="D5" s="224"/>
      <c r="E5" s="224"/>
      <c r="F5" s="224"/>
      <c r="G5" s="224"/>
      <c r="H5" s="224"/>
      <c r="I5" s="224"/>
    </row>
    <row r="6" spans="1:13" ht="18" x14ac:dyDescent="0.25">
      <c r="A6" s="3"/>
      <c r="B6" s="3"/>
      <c r="C6" s="3"/>
      <c r="D6" s="3"/>
      <c r="E6" s="3"/>
      <c r="F6" s="3"/>
      <c r="G6" s="31"/>
      <c r="H6" s="42"/>
      <c r="I6" s="91"/>
    </row>
    <row r="7" spans="1:13" ht="15.75" x14ac:dyDescent="0.25">
      <c r="A7" s="223" t="s">
        <v>204</v>
      </c>
      <c r="B7" s="243"/>
      <c r="C7" s="243"/>
      <c r="D7" s="243"/>
      <c r="E7" s="243"/>
      <c r="F7" s="243"/>
      <c r="G7" s="243"/>
      <c r="H7" s="243"/>
      <c r="I7" s="243"/>
    </row>
    <row r="8" spans="1:13" ht="18" x14ac:dyDescent="0.25">
      <c r="A8" s="3"/>
      <c r="B8" s="3"/>
      <c r="C8" s="3"/>
      <c r="D8" s="3"/>
      <c r="E8" s="3"/>
      <c r="F8" s="3"/>
      <c r="G8" s="31"/>
      <c r="H8" s="42"/>
      <c r="I8" s="91"/>
    </row>
    <row r="9" spans="1:13" s="60" customFormat="1" ht="38.450000000000003" customHeight="1" x14ac:dyDescent="0.15">
      <c r="A9" s="57" t="s">
        <v>12</v>
      </c>
      <c r="B9" s="58" t="s">
        <v>13</v>
      </c>
      <c r="C9" s="58" t="s">
        <v>94</v>
      </c>
      <c r="D9" s="58" t="s">
        <v>95</v>
      </c>
      <c r="E9" s="62" t="s">
        <v>10</v>
      </c>
      <c r="F9" s="62" t="s">
        <v>296</v>
      </c>
      <c r="G9" s="63" t="s">
        <v>231</v>
      </c>
      <c r="H9" s="63" t="s">
        <v>297</v>
      </c>
      <c r="I9" s="92" t="s">
        <v>190</v>
      </c>
      <c r="J9" s="59" t="s">
        <v>189</v>
      </c>
    </row>
    <row r="10" spans="1:13" s="60" customFormat="1" ht="10.15" customHeight="1" x14ac:dyDescent="0.2">
      <c r="A10" s="57"/>
      <c r="B10" s="58"/>
      <c r="C10" s="58"/>
      <c r="D10" s="58"/>
      <c r="E10" s="62"/>
      <c r="F10" s="62">
        <v>1</v>
      </c>
      <c r="G10" s="86">
        <v>2</v>
      </c>
      <c r="H10" s="86">
        <v>3</v>
      </c>
      <c r="I10" s="93">
        <v>4</v>
      </c>
      <c r="J10" s="86">
        <v>5</v>
      </c>
    </row>
    <row r="11" spans="1:13" ht="15.75" customHeight="1" x14ac:dyDescent="0.25">
      <c r="A11" s="94">
        <v>6</v>
      </c>
      <c r="B11" s="94"/>
      <c r="C11" s="94"/>
      <c r="D11" s="94"/>
      <c r="E11" s="94" t="s">
        <v>15</v>
      </c>
      <c r="F11" s="95">
        <v>1368934.24</v>
      </c>
      <c r="G11" s="95">
        <v>1552150</v>
      </c>
      <c r="H11" s="95">
        <v>1712146.13</v>
      </c>
      <c r="I11" s="96">
        <f>H11/F11*100</f>
        <v>125.0714665446603</v>
      </c>
      <c r="J11" s="119">
        <f>H11/G11*100</f>
        <v>110.30803272879552</v>
      </c>
    </row>
    <row r="12" spans="1:13" s="28" customFormat="1" ht="22.5" x14ac:dyDescent="0.25">
      <c r="A12" s="94"/>
      <c r="B12" s="94">
        <v>63</v>
      </c>
      <c r="C12" s="94"/>
      <c r="D12" s="94"/>
      <c r="E12" s="94" t="s">
        <v>38</v>
      </c>
      <c r="F12" s="95">
        <f>F13+F16</f>
        <v>1204118.3500000001</v>
      </c>
      <c r="G12" s="95">
        <v>1397200</v>
      </c>
      <c r="H12" s="95">
        <v>1521301.88</v>
      </c>
      <c r="I12" s="96">
        <f t="shared" ref="I12:I39" si="0">H12/F12*100</f>
        <v>126.34155770485516</v>
      </c>
      <c r="J12" s="119">
        <f t="shared" ref="J12:J39" si="1">H12/G12*100</f>
        <v>108.88218436873747</v>
      </c>
    </row>
    <row r="13" spans="1:13" s="29" customFormat="1" x14ac:dyDescent="0.25">
      <c r="A13" s="117"/>
      <c r="B13" s="117"/>
      <c r="C13" s="117">
        <v>636</v>
      </c>
      <c r="D13" s="117"/>
      <c r="E13" s="117" t="s">
        <v>96</v>
      </c>
      <c r="F13" s="118">
        <f>F14+F15</f>
        <v>1201470.53</v>
      </c>
      <c r="G13" s="118">
        <v>1397200</v>
      </c>
      <c r="H13" s="118">
        <f>H14+H15</f>
        <v>1521301.8800000001</v>
      </c>
      <c r="I13" s="107">
        <f t="shared" si="0"/>
        <v>126.61999125355162</v>
      </c>
      <c r="J13" s="181">
        <f t="shared" si="1"/>
        <v>108.88218436873748</v>
      </c>
    </row>
    <row r="14" spans="1:13" ht="13.15" customHeight="1" x14ac:dyDescent="0.25">
      <c r="A14" s="176"/>
      <c r="B14" s="176"/>
      <c r="C14" s="176"/>
      <c r="D14" s="176">
        <v>6361</v>
      </c>
      <c r="E14" s="176" t="s">
        <v>97</v>
      </c>
      <c r="F14" s="177">
        <v>1201470.53</v>
      </c>
      <c r="G14" s="177">
        <v>1397200</v>
      </c>
      <c r="H14" s="177">
        <v>1505341.77</v>
      </c>
      <c r="I14" s="109">
        <f t="shared" si="0"/>
        <v>125.29160994069493</v>
      </c>
      <c r="J14" s="121">
        <f t="shared" si="1"/>
        <v>107.73989192671056</v>
      </c>
    </row>
    <row r="15" spans="1:13" x14ac:dyDescent="0.25">
      <c r="A15" s="108"/>
      <c r="B15" s="108"/>
      <c r="C15" s="108"/>
      <c r="D15" s="108">
        <v>6362</v>
      </c>
      <c r="E15" s="108" t="s">
        <v>177</v>
      </c>
      <c r="F15" s="175">
        <v>0</v>
      </c>
      <c r="G15" s="109">
        <v>0</v>
      </c>
      <c r="H15" s="109">
        <v>15960.11</v>
      </c>
      <c r="I15" s="109" t="e">
        <f t="shared" si="0"/>
        <v>#DIV/0!</v>
      </c>
      <c r="J15" s="121" t="e">
        <f t="shared" si="1"/>
        <v>#DIV/0!</v>
      </c>
    </row>
    <row r="16" spans="1:13" s="29" customFormat="1" x14ac:dyDescent="0.25">
      <c r="A16" s="105"/>
      <c r="B16" s="105"/>
      <c r="C16" s="105">
        <v>639</v>
      </c>
      <c r="D16" s="105"/>
      <c r="E16" s="105" t="s">
        <v>98</v>
      </c>
      <c r="F16" s="106">
        <v>2647.82</v>
      </c>
      <c r="G16" s="107">
        <v>0</v>
      </c>
      <c r="H16" s="107">
        <v>0</v>
      </c>
      <c r="I16" s="107">
        <f t="shared" si="0"/>
        <v>0</v>
      </c>
      <c r="J16" s="181" t="e">
        <f t="shared" si="1"/>
        <v>#DIV/0!</v>
      </c>
    </row>
    <row r="17" spans="1:10" x14ac:dyDescent="0.25">
      <c r="A17" s="108"/>
      <c r="B17" s="108"/>
      <c r="C17" s="108"/>
      <c r="D17" s="108">
        <v>6391</v>
      </c>
      <c r="E17" s="108" t="s">
        <v>224</v>
      </c>
      <c r="F17" s="175">
        <v>2647.82</v>
      </c>
      <c r="G17" s="109">
        <v>0</v>
      </c>
      <c r="H17" s="109">
        <v>0</v>
      </c>
      <c r="I17" s="109">
        <f t="shared" si="0"/>
        <v>0</v>
      </c>
      <c r="J17" s="121" t="e">
        <f t="shared" si="1"/>
        <v>#DIV/0!</v>
      </c>
    </row>
    <row r="18" spans="1:10" s="28" customFormat="1" x14ac:dyDescent="0.25">
      <c r="A18" s="102"/>
      <c r="B18" s="102">
        <v>64</v>
      </c>
      <c r="C18" s="102"/>
      <c r="D18" s="102"/>
      <c r="E18" s="102" t="s">
        <v>44</v>
      </c>
      <c r="F18" s="104">
        <v>0.01</v>
      </c>
      <c r="G18" s="96">
        <v>0</v>
      </c>
      <c r="H18" s="96">
        <v>0</v>
      </c>
      <c r="I18" s="96">
        <f t="shared" si="0"/>
        <v>0</v>
      </c>
      <c r="J18" s="119" t="e">
        <f t="shared" si="1"/>
        <v>#DIV/0!</v>
      </c>
    </row>
    <row r="19" spans="1:10" s="29" customFormat="1" x14ac:dyDescent="0.25">
      <c r="A19" s="105"/>
      <c r="B19" s="105"/>
      <c r="C19" s="105">
        <v>641</v>
      </c>
      <c r="D19" s="105"/>
      <c r="E19" s="105" t="s">
        <v>100</v>
      </c>
      <c r="F19" s="106">
        <v>0.01</v>
      </c>
      <c r="G19" s="107">
        <v>10</v>
      </c>
      <c r="H19" s="107">
        <v>0</v>
      </c>
      <c r="I19" s="107">
        <f t="shared" si="0"/>
        <v>0</v>
      </c>
      <c r="J19" s="181">
        <f t="shared" si="1"/>
        <v>0</v>
      </c>
    </row>
    <row r="20" spans="1:10" x14ac:dyDescent="0.25">
      <c r="A20" s="108"/>
      <c r="B20" s="108"/>
      <c r="C20" s="108"/>
      <c r="D20" s="108">
        <v>6413</v>
      </c>
      <c r="E20" s="108" t="s">
        <v>101</v>
      </c>
      <c r="F20" s="175">
        <v>0.01</v>
      </c>
      <c r="G20" s="109">
        <v>10</v>
      </c>
      <c r="H20" s="109">
        <v>0</v>
      </c>
      <c r="I20" s="109">
        <f t="shared" si="0"/>
        <v>0</v>
      </c>
      <c r="J20" s="121">
        <f t="shared" si="1"/>
        <v>0</v>
      </c>
    </row>
    <row r="21" spans="1:10" s="28" customFormat="1" x14ac:dyDescent="0.25">
      <c r="A21" s="102"/>
      <c r="B21" s="102">
        <v>65</v>
      </c>
      <c r="C21" s="102"/>
      <c r="D21" s="102"/>
      <c r="E21" s="110" t="s">
        <v>46</v>
      </c>
      <c r="F21" s="111">
        <f>F22</f>
        <v>33282.370000000003</v>
      </c>
      <c r="G21" s="111">
        <v>52970</v>
      </c>
      <c r="H21" s="111">
        <v>42397.64</v>
      </c>
      <c r="I21" s="96">
        <f t="shared" si="0"/>
        <v>127.38768302858239</v>
      </c>
      <c r="J21" s="119">
        <f t="shared" si="1"/>
        <v>80.040853313196152</v>
      </c>
    </row>
    <row r="22" spans="1:10" s="29" customFormat="1" x14ac:dyDescent="0.25">
      <c r="A22" s="105"/>
      <c r="B22" s="105"/>
      <c r="C22" s="105">
        <v>652</v>
      </c>
      <c r="D22" s="105"/>
      <c r="E22" s="182" t="s">
        <v>46</v>
      </c>
      <c r="F22" s="183">
        <f>F23</f>
        <v>33282.370000000003</v>
      </c>
      <c r="G22" s="183">
        <v>52970</v>
      </c>
      <c r="H22" s="183">
        <f t="shared" ref="H22" si="2">H23</f>
        <v>42397.64</v>
      </c>
      <c r="I22" s="107">
        <f t="shared" si="0"/>
        <v>127.38768302858239</v>
      </c>
      <c r="J22" s="181">
        <f t="shared" si="1"/>
        <v>80.040853313196152</v>
      </c>
    </row>
    <row r="23" spans="1:10" x14ac:dyDescent="0.25">
      <c r="A23" s="108"/>
      <c r="B23" s="108"/>
      <c r="C23" s="108"/>
      <c r="D23" s="108">
        <v>6526</v>
      </c>
      <c r="E23" s="178" t="s">
        <v>102</v>
      </c>
      <c r="F23" s="179">
        <v>33282.370000000003</v>
      </c>
      <c r="G23" s="109">
        <v>52970</v>
      </c>
      <c r="H23" s="109">
        <v>42397.64</v>
      </c>
      <c r="I23" s="109">
        <f t="shared" si="0"/>
        <v>127.38768302858239</v>
      </c>
      <c r="J23" s="121">
        <f t="shared" si="1"/>
        <v>80.040853313196152</v>
      </c>
    </row>
    <row r="24" spans="1:10" s="28" customFormat="1" ht="13.15" customHeight="1" x14ac:dyDescent="0.25">
      <c r="A24" s="102"/>
      <c r="B24" s="102">
        <v>66</v>
      </c>
      <c r="C24" s="102"/>
      <c r="D24" s="102"/>
      <c r="E24" s="110" t="s">
        <v>47</v>
      </c>
      <c r="F24" s="111">
        <v>9662.81</v>
      </c>
      <c r="G24" s="111">
        <v>4000</v>
      </c>
      <c r="H24" s="111">
        <v>10043.76</v>
      </c>
      <c r="I24" s="96">
        <f t="shared" si="0"/>
        <v>103.94243496457037</v>
      </c>
      <c r="J24" s="119">
        <f t="shared" si="1"/>
        <v>251.09400000000002</v>
      </c>
    </row>
    <row r="25" spans="1:10" s="29" customFormat="1" ht="13.15" customHeight="1" x14ac:dyDescent="0.25">
      <c r="A25" s="105"/>
      <c r="B25" s="105"/>
      <c r="C25" s="105">
        <v>661</v>
      </c>
      <c r="D25" s="105"/>
      <c r="E25" s="182" t="s">
        <v>178</v>
      </c>
      <c r="F25" s="183">
        <f>F26+F27</f>
        <v>261.54000000000002</v>
      </c>
      <c r="G25" s="183">
        <v>4000</v>
      </c>
      <c r="H25" s="183">
        <f>H26+H27</f>
        <v>2741.9</v>
      </c>
      <c r="I25" s="107">
        <f t="shared" si="0"/>
        <v>1048.3673625449262</v>
      </c>
      <c r="J25" s="181">
        <f t="shared" si="1"/>
        <v>68.547499999999999</v>
      </c>
    </row>
    <row r="26" spans="1:10" ht="13.15" customHeight="1" x14ac:dyDescent="0.25">
      <c r="A26" s="108"/>
      <c r="B26" s="108"/>
      <c r="C26" s="108"/>
      <c r="D26" s="108">
        <v>6614</v>
      </c>
      <c r="E26" s="178" t="s">
        <v>103</v>
      </c>
      <c r="F26" s="179">
        <v>0</v>
      </c>
      <c r="G26" s="109">
        <v>0</v>
      </c>
      <c r="H26" s="109">
        <v>22.4</v>
      </c>
      <c r="I26" s="109" t="e">
        <f t="shared" si="0"/>
        <v>#DIV/0!</v>
      </c>
      <c r="J26" s="121" t="e">
        <f t="shared" si="1"/>
        <v>#DIV/0!</v>
      </c>
    </row>
    <row r="27" spans="1:10" ht="12.6" customHeight="1" x14ac:dyDescent="0.25">
      <c r="A27" s="108"/>
      <c r="B27" s="108"/>
      <c r="C27" s="108"/>
      <c r="D27" s="108">
        <v>6615</v>
      </c>
      <c r="E27" s="178" t="s">
        <v>104</v>
      </c>
      <c r="F27" s="179">
        <v>261.54000000000002</v>
      </c>
      <c r="G27" s="109">
        <v>4000</v>
      </c>
      <c r="H27" s="109">
        <v>2719.5</v>
      </c>
      <c r="I27" s="109">
        <f t="shared" si="0"/>
        <v>1039.8027070428998</v>
      </c>
      <c r="J27" s="121">
        <f t="shared" si="1"/>
        <v>67.987499999999997</v>
      </c>
    </row>
    <row r="28" spans="1:10" s="29" customFormat="1" ht="14.45" customHeight="1" x14ac:dyDescent="0.25">
      <c r="A28" s="105"/>
      <c r="B28" s="105"/>
      <c r="C28" s="105">
        <v>663</v>
      </c>
      <c r="D28" s="105"/>
      <c r="E28" s="182" t="s">
        <v>105</v>
      </c>
      <c r="F28" s="183">
        <f>F29+F30</f>
        <v>9401.27</v>
      </c>
      <c r="G28" s="183">
        <v>0</v>
      </c>
      <c r="H28" s="183">
        <f>H29+H30</f>
        <v>7301.8600000000006</v>
      </c>
      <c r="I28" s="107">
        <f t="shared" si="0"/>
        <v>77.668868142282903</v>
      </c>
      <c r="J28" s="181" t="e">
        <f t="shared" si="1"/>
        <v>#DIV/0!</v>
      </c>
    </row>
    <row r="29" spans="1:10" x14ac:dyDescent="0.25">
      <c r="A29" s="108"/>
      <c r="B29" s="108"/>
      <c r="C29" s="108"/>
      <c r="D29" s="108">
        <v>6631</v>
      </c>
      <c r="E29" s="178" t="s">
        <v>106</v>
      </c>
      <c r="F29" s="179">
        <v>6090.27</v>
      </c>
      <c r="G29" s="109">
        <v>0</v>
      </c>
      <c r="H29" s="109">
        <v>2451.86</v>
      </c>
      <c r="I29" s="109">
        <f t="shared" si="0"/>
        <v>40.258642063488153</v>
      </c>
      <c r="J29" s="121" t="e">
        <f t="shared" si="1"/>
        <v>#DIV/0!</v>
      </c>
    </row>
    <row r="30" spans="1:10" x14ac:dyDescent="0.25">
      <c r="A30" s="108"/>
      <c r="B30" s="108"/>
      <c r="C30" s="108"/>
      <c r="D30" s="108">
        <v>6632</v>
      </c>
      <c r="E30" s="178" t="s">
        <v>109</v>
      </c>
      <c r="F30" s="179">
        <v>3311</v>
      </c>
      <c r="G30" s="109">
        <v>0</v>
      </c>
      <c r="H30" s="109">
        <v>4850</v>
      </c>
      <c r="I30" s="109">
        <f t="shared" si="0"/>
        <v>146.48142555119298</v>
      </c>
      <c r="J30" s="121" t="e">
        <f t="shared" si="1"/>
        <v>#DIV/0!</v>
      </c>
    </row>
    <row r="31" spans="1:10" s="28" customFormat="1" ht="22.5" x14ac:dyDescent="0.25">
      <c r="A31" s="102"/>
      <c r="B31" s="102">
        <v>67</v>
      </c>
      <c r="C31" s="102"/>
      <c r="D31" s="102"/>
      <c r="E31" s="94" t="s">
        <v>39</v>
      </c>
      <c r="F31" s="95">
        <f>F32</f>
        <v>121870.7</v>
      </c>
      <c r="G31" s="95">
        <v>97970</v>
      </c>
      <c r="H31" s="95">
        <f t="shared" ref="H31" si="3">H32</f>
        <v>138402.85</v>
      </c>
      <c r="I31" s="96">
        <f t="shared" si="0"/>
        <v>113.56531963794416</v>
      </c>
      <c r="J31" s="119">
        <f t="shared" si="1"/>
        <v>141.27064407471676</v>
      </c>
    </row>
    <row r="32" spans="1:10" s="29" customFormat="1" x14ac:dyDescent="0.25">
      <c r="A32" s="105"/>
      <c r="B32" s="105"/>
      <c r="C32" s="105">
        <v>671</v>
      </c>
      <c r="D32" s="105"/>
      <c r="E32" s="117" t="s">
        <v>110</v>
      </c>
      <c r="F32" s="118">
        <f>F33+F34</f>
        <v>121870.7</v>
      </c>
      <c r="G32" s="118">
        <v>97970</v>
      </c>
      <c r="H32" s="118">
        <v>138402.85</v>
      </c>
      <c r="I32" s="107">
        <f t="shared" si="0"/>
        <v>113.56531963794416</v>
      </c>
      <c r="J32" s="181">
        <f t="shared" si="1"/>
        <v>141.27064407471676</v>
      </c>
    </row>
    <row r="33" spans="1:10" ht="15" customHeight="1" x14ac:dyDescent="0.25">
      <c r="A33" s="108"/>
      <c r="B33" s="108"/>
      <c r="C33" s="108"/>
      <c r="D33" s="108">
        <v>6711</v>
      </c>
      <c r="E33" s="176" t="s">
        <v>110</v>
      </c>
      <c r="F33" s="177">
        <v>117745.7</v>
      </c>
      <c r="G33" s="177">
        <v>97970</v>
      </c>
      <c r="H33" s="177">
        <v>131852.85</v>
      </c>
      <c r="I33" s="109">
        <f t="shared" si="0"/>
        <v>111.98103200371649</v>
      </c>
      <c r="J33" s="121">
        <f t="shared" si="1"/>
        <v>134.58492395631316</v>
      </c>
    </row>
    <row r="34" spans="1:10" ht="15" customHeight="1" x14ac:dyDescent="0.25">
      <c r="A34" s="108"/>
      <c r="B34" s="108"/>
      <c r="C34" s="108"/>
      <c r="D34" s="108">
        <v>6712</v>
      </c>
      <c r="E34" s="176" t="s">
        <v>179</v>
      </c>
      <c r="F34" s="177">
        <v>4125</v>
      </c>
      <c r="G34" s="109">
        <v>0</v>
      </c>
      <c r="H34" s="109">
        <v>6550</v>
      </c>
      <c r="I34" s="109">
        <f t="shared" si="0"/>
        <v>158.78787878787878</v>
      </c>
      <c r="J34" s="121"/>
    </row>
    <row r="35" spans="1:10" s="28" customFormat="1" x14ac:dyDescent="0.25">
      <c r="A35" s="102">
        <v>7</v>
      </c>
      <c r="B35" s="102"/>
      <c r="C35" s="102"/>
      <c r="D35" s="102"/>
      <c r="E35" s="94" t="s">
        <v>116</v>
      </c>
      <c r="F35" s="95">
        <v>0</v>
      </c>
      <c r="G35" s="96">
        <v>17000</v>
      </c>
      <c r="H35" s="96">
        <v>0</v>
      </c>
      <c r="I35" s="96" t="e">
        <f t="shared" si="0"/>
        <v>#DIV/0!</v>
      </c>
      <c r="J35" s="121"/>
    </row>
    <row r="36" spans="1:10" s="28" customFormat="1" x14ac:dyDescent="0.25">
      <c r="A36" s="102"/>
      <c r="B36" s="102">
        <v>71</v>
      </c>
      <c r="C36" s="102"/>
      <c r="D36" s="102"/>
      <c r="E36" s="94" t="s">
        <v>117</v>
      </c>
      <c r="F36" s="95">
        <v>0</v>
      </c>
      <c r="G36" s="96">
        <v>17000</v>
      </c>
      <c r="H36" s="96">
        <v>0</v>
      </c>
      <c r="I36" s="96" t="e">
        <f t="shared" si="0"/>
        <v>#DIV/0!</v>
      </c>
      <c r="J36" s="121"/>
    </row>
    <row r="37" spans="1:10" s="29" customFormat="1" x14ac:dyDescent="0.25">
      <c r="A37" s="105"/>
      <c r="B37" s="105"/>
      <c r="C37" s="105">
        <v>711</v>
      </c>
      <c r="D37" s="105"/>
      <c r="E37" s="117" t="s">
        <v>221</v>
      </c>
      <c r="F37" s="118">
        <v>0</v>
      </c>
      <c r="G37" s="107">
        <v>17000</v>
      </c>
      <c r="H37" s="107">
        <v>0</v>
      </c>
      <c r="I37" s="107" t="e">
        <f t="shared" si="0"/>
        <v>#DIV/0!</v>
      </c>
      <c r="J37" s="120"/>
    </row>
    <row r="38" spans="1:10" x14ac:dyDescent="0.25">
      <c r="A38" s="108"/>
      <c r="B38" s="108"/>
      <c r="C38" s="108"/>
      <c r="D38" s="108">
        <v>7111</v>
      </c>
      <c r="E38" s="176" t="s">
        <v>221</v>
      </c>
      <c r="F38" s="177">
        <v>0</v>
      </c>
      <c r="G38" s="109">
        <v>17000</v>
      </c>
      <c r="H38" s="109">
        <v>0</v>
      </c>
      <c r="I38" s="109" t="e">
        <f t="shared" si="0"/>
        <v>#DIV/0!</v>
      </c>
      <c r="J38" s="121"/>
    </row>
    <row r="39" spans="1:10" s="29" customFormat="1" x14ac:dyDescent="0.25">
      <c r="A39" s="105"/>
      <c r="B39" s="105"/>
      <c r="C39" s="105"/>
      <c r="D39" s="105"/>
      <c r="E39" s="117" t="s">
        <v>180</v>
      </c>
      <c r="F39" s="118">
        <v>1368934.24</v>
      </c>
      <c r="G39" s="96">
        <v>1569150</v>
      </c>
      <c r="H39" s="96">
        <v>1712146.13</v>
      </c>
      <c r="I39" s="96">
        <f t="shared" si="0"/>
        <v>125.0714665446603</v>
      </c>
      <c r="J39" s="119">
        <f t="shared" si="1"/>
        <v>109.11296753019151</v>
      </c>
    </row>
    <row r="40" spans="1:10" s="28" customFormat="1" ht="36.75" customHeight="1" x14ac:dyDescent="0.25">
      <c r="A40" s="82"/>
      <c r="B40" s="82"/>
      <c r="C40" s="82"/>
      <c r="D40" s="82"/>
      <c r="E40" s="83"/>
      <c r="F40" s="84"/>
      <c r="G40" s="85"/>
      <c r="H40" s="85"/>
      <c r="I40" s="85"/>
    </row>
    <row r="41" spans="1:10" ht="15.75" x14ac:dyDescent="0.25">
      <c r="A41" s="223" t="s">
        <v>205</v>
      </c>
      <c r="B41" s="243"/>
      <c r="C41" s="243"/>
      <c r="D41" s="243"/>
      <c r="E41" s="243"/>
      <c r="F41" s="243"/>
      <c r="G41" s="243"/>
      <c r="H41" s="243"/>
      <c r="I41" s="243"/>
    </row>
    <row r="42" spans="1:10" ht="15.75" x14ac:dyDescent="0.25">
      <c r="A42" s="49"/>
      <c r="B42" s="64"/>
      <c r="C42" s="64"/>
      <c r="D42" s="64"/>
      <c r="E42" s="64"/>
      <c r="F42" s="64"/>
      <c r="G42" s="64"/>
      <c r="H42" s="64"/>
      <c r="I42" s="50"/>
    </row>
    <row r="43" spans="1:10" s="60" customFormat="1" ht="47.45" customHeight="1" x14ac:dyDescent="0.15">
      <c r="A43" s="57" t="s">
        <v>12</v>
      </c>
      <c r="B43" s="58" t="s">
        <v>13</v>
      </c>
      <c r="C43" s="58" t="s">
        <v>94</v>
      </c>
      <c r="D43" s="58" t="s">
        <v>95</v>
      </c>
      <c r="E43" s="62" t="s">
        <v>17</v>
      </c>
      <c r="F43" s="62" t="s">
        <v>306</v>
      </c>
      <c r="G43" s="63" t="s">
        <v>231</v>
      </c>
      <c r="H43" s="63" t="s">
        <v>299</v>
      </c>
      <c r="I43" s="92" t="s">
        <v>186</v>
      </c>
      <c r="J43" s="59" t="s">
        <v>185</v>
      </c>
    </row>
    <row r="44" spans="1:10" s="28" customFormat="1" ht="15.75" customHeight="1" x14ac:dyDescent="0.25">
      <c r="A44" s="94">
        <v>3</v>
      </c>
      <c r="B44" s="94"/>
      <c r="C44" s="94"/>
      <c r="D44" s="94"/>
      <c r="E44" s="94" t="s">
        <v>18</v>
      </c>
      <c r="F44" s="95">
        <v>1358209.88</v>
      </c>
      <c r="G44" s="95">
        <v>1518250</v>
      </c>
      <c r="H44" s="95">
        <v>1677309.69</v>
      </c>
      <c r="I44" s="96">
        <f>H44/F44*100</f>
        <v>123.49414583849148</v>
      </c>
      <c r="J44" s="119">
        <f>H44/G44*100</f>
        <v>110.47651506668861</v>
      </c>
    </row>
    <row r="45" spans="1:10" s="28" customFormat="1" ht="15.75" customHeight="1" x14ac:dyDescent="0.25">
      <c r="A45" s="94"/>
      <c r="B45" s="94">
        <v>31</v>
      </c>
      <c r="C45" s="94"/>
      <c r="D45" s="94"/>
      <c r="E45" s="94" t="s">
        <v>19</v>
      </c>
      <c r="F45" s="95">
        <v>1112986.27</v>
      </c>
      <c r="G45" s="95">
        <v>1192980</v>
      </c>
      <c r="H45" s="95">
        <v>1405830.96</v>
      </c>
      <c r="I45" s="96">
        <f t="shared" ref="I45:I67" si="4">H45/F45*100</f>
        <v>126.31161748293624</v>
      </c>
      <c r="J45" s="119">
        <f t="shared" ref="J45:J67" si="5">H45/G45*100</f>
        <v>117.84195543932002</v>
      </c>
    </row>
    <row r="46" spans="1:10" s="29" customFormat="1" ht="15.75" customHeight="1" x14ac:dyDescent="0.25">
      <c r="A46" s="117"/>
      <c r="B46" s="117"/>
      <c r="C46" s="117">
        <v>311</v>
      </c>
      <c r="D46" s="117"/>
      <c r="E46" s="117" t="s">
        <v>111</v>
      </c>
      <c r="F46" s="118">
        <f>SUM(F47+F48+F49)</f>
        <v>923185.9</v>
      </c>
      <c r="G46" s="118"/>
      <c r="H46" s="118">
        <v>1167827.02</v>
      </c>
      <c r="I46" s="107">
        <f t="shared" si="4"/>
        <v>126.49965949436618</v>
      </c>
      <c r="J46" s="120" t="e">
        <f t="shared" si="5"/>
        <v>#DIV/0!</v>
      </c>
    </row>
    <row r="47" spans="1:10" ht="15.75" customHeight="1" x14ac:dyDescent="0.25">
      <c r="A47" s="176"/>
      <c r="B47" s="176"/>
      <c r="C47" s="176"/>
      <c r="D47" s="176">
        <v>3111</v>
      </c>
      <c r="E47" s="176" t="s">
        <v>112</v>
      </c>
      <c r="F47" s="177">
        <v>893902.15</v>
      </c>
      <c r="G47" s="177"/>
      <c r="H47" s="177">
        <v>1128849.17</v>
      </c>
      <c r="I47" s="109">
        <f t="shared" si="4"/>
        <v>126.28330405067265</v>
      </c>
      <c r="J47" s="121" t="e">
        <f t="shared" si="5"/>
        <v>#DIV/0!</v>
      </c>
    </row>
    <row r="48" spans="1:10" x14ac:dyDescent="0.25">
      <c r="A48" s="108"/>
      <c r="B48" s="108"/>
      <c r="C48" s="108"/>
      <c r="D48" s="108">
        <v>3113</v>
      </c>
      <c r="E48" s="108" t="s">
        <v>113</v>
      </c>
      <c r="F48" s="175">
        <v>11586.11</v>
      </c>
      <c r="G48" s="109"/>
      <c r="H48" s="109">
        <v>16767.62</v>
      </c>
      <c r="I48" s="109">
        <f t="shared" si="4"/>
        <v>144.72174008360008</v>
      </c>
      <c r="J48" s="121" t="e">
        <f t="shared" si="5"/>
        <v>#DIV/0!</v>
      </c>
    </row>
    <row r="49" spans="1:10" x14ac:dyDescent="0.25">
      <c r="A49" s="108"/>
      <c r="B49" s="108"/>
      <c r="C49" s="108"/>
      <c r="D49" s="108">
        <v>3114</v>
      </c>
      <c r="E49" s="108" t="s">
        <v>114</v>
      </c>
      <c r="F49" s="175">
        <v>17697.64</v>
      </c>
      <c r="G49" s="109"/>
      <c r="H49" s="109">
        <v>22210.23</v>
      </c>
      <c r="I49" s="109">
        <f t="shared" si="4"/>
        <v>125.49825852486546</v>
      </c>
      <c r="J49" s="121" t="e">
        <f t="shared" si="5"/>
        <v>#DIV/0!</v>
      </c>
    </row>
    <row r="50" spans="1:10" s="29" customFormat="1" x14ac:dyDescent="0.25">
      <c r="A50" s="105"/>
      <c r="B50" s="105"/>
      <c r="C50" s="105">
        <v>312</v>
      </c>
      <c r="D50" s="105"/>
      <c r="E50" s="105" t="s">
        <v>115</v>
      </c>
      <c r="F50" s="106">
        <v>46159.97</v>
      </c>
      <c r="G50" s="107"/>
      <c r="H50" s="107">
        <v>51102.11</v>
      </c>
      <c r="I50" s="107">
        <f t="shared" si="4"/>
        <v>110.70654941933454</v>
      </c>
      <c r="J50" s="120" t="e">
        <f t="shared" si="5"/>
        <v>#DIV/0!</v>
      </c>
    </row>
    <row r="51" spans="1:10" x14ac:dyDescent="0.25">
      <c r="A51" s="108"/>
      <c r="B51" s="108"/>
      <c r="C51" s="108"/>
      <c r="D51" s="108">
        <v>3121</v>
      </c>
      <c r="E51" s="108" t="s">
        <v>115</v>
      </c>
      <c r="F51" s="175">
        <v>46159.97</v>
      </c>
      <c r="G51" s="175"/>
      <c r="H51" s="175">
        <v>51102.11</v>
      </c>
      <c r="I51" s="109">
        <f t="shared" si="4"/>
        <v>110.70654941933454</v>
      </c>
      <c r="J51" s="121" t="e">
        <f t="shared" si="5"/>
        <v>#DIV/0!</v>
      </c>
    </row>
    <row r="52" spans="1:10" s="29" customFormat="1" x14ac:dyDescent="0.25">
      <c r="A52" s="105"/>
      <c r="B52" s="105"/>
      <c r="C52" s="105">
        <v>313</v>
      </c>
      <c r="D52" s="105"/>
      <c r="E52" s="105" t="s">
        <v>121</v>
      </c>
      <c r="F52" s="106">
        <v>143640.4</v>
      </c>
      <c r="G52" s="107"/>
      <c r="H52" s="107">
        <v>186901.83</v>
      </c>
      <c r="I52" s="107">
        <f t="shared" si="4"/>
        <v>130.11787073831596</v>
      </c>
      <c r="J52" s="120" t="e">
        <f t="shared" si="5"/>
        <v>#DIV/0!</v>
      </c>
    </row>
    <row r="53" spans="1:10" x14ac:dyDescent="0.25">
      <c r="A53" s="108"/>
      <c r="B53" s="108"/>
      <c r="C53" s="108"/>
      <c r="D53" s="108">
        <v>3132</v>
      </c>
      <c r="E53" s="108" t="s">
        <v>122</v>
      </c>
      <c r="F53" s="175">
        <v>143640.4</v>
      </c>
      <c r="G53" s="175"/>
      <c r="H53" s="175">
        <v>186901.83</v>
      </c>
      <c r="I53" s="109">
        <f t="shared" si="4"/>
        <v>130.11787073831596</v>
      </c>
      <c r="J53" s="121" t="e">
        <f t="shared" si="5"/>
        <v>#DIV/0!</v>
      </c>
    </row>
    <row r="54" spans="1:10" s="28" customFormat="1" ht="15" customHeight="1" x14ac:dyDescent="0.25">
      <c r="A54" s="102"/>
      <c r="B54" s="102">
        <v>32</v>
      </c>
      <c r="C54" s="102"/>
      <c r="D54" s="102"/>
      <c r="E54" s="102" t="s">
        <v>30</v>
      </c>
      <c r="F54" s="104">
        <v>228986.35</v>
      </c>
      <c r="G54" s="104">
        <v>292655</v>
      </c>
      <c r="H54" s="104">
        <v>252312.94</v>
      </c>
      <c r="I54" s="96">
        <f t="shared" si="4"/>
        <v>110.18689105267627</v>
      </c>
      <c r="J54" s="119">
        <f t="shared" si="5"/>
        <v>86.215147528660026</v>
      </c>
    </row>
    <row r="55" spans="1:10" s="29" customFormat="1" ht="15" customHeight="1" x14ac:dyDescent="0.25">
      <c r="A55" s="105"/>
      <c r="B55" s="105"/>
      <c r="C55" s="105">
        <v>321</v>
      </c>
      <c r="D55" s="105"/>
      <c r="E55" s="105" t="s">
        <v>123</v>
      </c>
      <c r="F55" s="106">
        <f>SUM(F56+F57+F58)</f>
        <v>58074.53</v>
      </c>
      <c r="G55" s="106"/>
      <c r="H55" s="106">
        <v>63202.8</v>
      </c>
      <c r="I55" s="107">
        <f t="shared" si="4"/>
        <v>108.83049763812123</v>
      </c>
      <c r="J55" s="120" t="e">
        <f t="shared" si="5"/>
        <v>#DIV/0!</v>
      </c>
    </row>
    <row r="56" spans="1:10" ht="15" customHeight="1" x14ac:dyDescent="0.25">
      <c r="A56" s="108"/>
      <c r="B56" s="108"/>
      <c r="C56" s="108"/>
      <c r="D56" s="108">
        <v>3211</v>
      </c>
      <c r="E56" s="108" t="s">
        <v>124</v>
      </c>
      <c r="F56" s="175">
        <v>7266.71</v>
      </c>
      <c r="G56" s="175"/>
      <c r="H56" s="175">
        <v>10859.71</v>
      </c>
      <c r="I56" s="109">
        <f t="shared" si="4"/>
        <v>149.44465927496762</v>
      </c>
      <c r="J56" s="121" t="e">
        <f t="shared" si="5"/>
        <v>#DIV/0!</v>
      </c>
    </row>
    <row r="57" spans="1:10" ht="15" customHeight="1" x14ac:dyDescent="0.25">
      <c r="A57" s="108"/>
      <c r="B57" s="108"/>
      <c r="C57" s="108"/>
      <c r="D57" s="108">
        <v>3212</v>
      </c>
      <c r="E57" s="108" t="s">
        <v>222</v>
      </c>
      <c r="F57" s="175">
        <v>49486.38</v>
      </c>
      <c r="G57" s="175"/>
      <c r="H57" s="175">
        <v>50501.17</v>
      </c>
      <c r="I57" s="109">
        <f t="shared" si="4"/>
        <v>102.05064504617229</v>
      </c>
      <c r="J57" s="121" t="e">
        <f t="shared" si="5"/>
        <v>#DIV/0!</v>
      </c>
    </row>
    <row r="58" spans="1:10" x14ac:dyDescent="0.25">
      <c r="A58" s="108"/>
      <c r="B58" s="108"/>
      <c r="C58" s="108"/>
      <c r="D58" s="108">
        <v>3213</v>
      </c>
      <c r="E58" s="108" t="s">
        <v>126</v>
      </c>
      <c r="F58" s="175">
        <v>1321.44</v>
      </c>
      <c r="G58" s="175"/>
      <c r="H58" s="175">
        <v>1841.92</v>
      </c>
      <c r="I58" s="109">
        <f t="shared" si="4"/>
        <v>139.3873350284538</v>
      </c>
      <c r="J58" s="121" t="e">
        <f t="shared" si="5"/>
        <v>#DIV/0!</v>
      </c>
    </row>
    <row r="59" spans="1:10" s="29" customFormat="1" x14ac:dyDescent="0.25">
      <c r="A59" s="105"/>
      <c r="B59" s="105"/>
      <c r="C59" s="105">
        <v>322</v>
      </c>
      <c r="D59" s="105"/>
      <c r="E59" s="105" t="s">
        <v>127</v>
      </c>
      <c r="F59" s="106">
        <v>126464.83</v>
      </c>
      <c r="G59" s="106"/>
      <c r="H59" s="106">
        <v>143789.18</v>
      </c>
      <c r="I59" s="107">
        <f t="shared" si="4"/>
        <v>113.69894697205538</v>
      </c>
      <c r="J59" s="120" t="e">
        <f t="shared" si="5"/>
        <v>#DIV/0!</v>
      </c>
    </row>
    <row r="60" spans="1:10" x14ac:dyDescent="0.25">
      <c r="A60" s="108"/>
      <c r="B60" s="108"/>
      <c r="C60" s="108"/>
      <c r="D60" s="108">
        <v>3221</v>
      </c>
      <c r="E60" s="108" t="s">
        <v>128</v>
      </c>
      <c r="F60" s="175">
        <v>17775.36</v>
      </c>
      <c r="G60" s="175"/>
      <c r="H60" s="175">
        <v>15705.63</v>
      </c>
      <c r="I60" s="109">
        <f t="shared" si="4"/>
        <v>88.356185191186</v>
      </c>
      <c r="J60" s="121" t="e">
        <f t="shared" si="5"/>
        <v>#DIV/0!</v>
      </c>
    </row>
    <row r="61" spans="1:10" x14ac:dyDescent="0.25">
      <c r="A61" s="108"/>
      <c r="B61" s="108"/>
      <c r="C61" s="108"/>
      <c r="D61" s="108">
        <v>3222</v>
      </c>
      <c r="E61" s="108" t="s">
        <v>129</v>
      </c>
      <c r="F61" s="175">
        <v>65797.11</v>
      </c>
      <c r="G61" s="175"/>
      <c r="H61" s="175">
        <v>78948.34</v>
      </c>
      <c r="I61" s="109">
        <f t="shared" si="4"/>
        <v>119.98754960514222</v>
      </c>
      <c r="J61" s="121" t="e">
        <f t="shared" si="5"/>
        <v>#DIV/0!</v>
      </c>
    </row>
    <row r="62" spans="1:10" x14ac:dyDescent="0.25">
      <c r="A62" s="108"/>
      <c r="B62" s="108"/>
      <c r="C62" s="108"/>
      <c r="D62" s="108">
        <v>3223</v>
      </c>
      <c r="E62" s="108" t="s">
        <v>131</v>
      </c>
      <c r="F62" s="175">
        <v>39199.089999999997</v>
      </c>
      <c r="G62" s="175"/>
      <c r="H62" s="175">
        <v>46653.74</v>
      </c>
      <c r="I62" s="109">
        <f t="shared" si="4"/>
        <v>119.01740576120518</v>
      </c>
      <c r="J62" s="121" t="e">
        <f t="shared" si="5"/>
        <v>#DIV/0!</v>
      </c>
    </row>
    <row r="63" spans="1:10" x14ac:dyDescent="0.25">
      <c r="A63" s="108"/>
      <c r="B63" s="108"/>
      <c r="C63" s="108"/>
      <c r="D63" s="108">
        <v>3224</v>
      </c>
      <c r="E63" s="108" t="s">
        <v>132</v>
      </c>
      <c r="F63" s="175">
        <v>1999.86</v>
      </c>
      <c r="G63" s="175"/>
      <c r="H63" s="175">
        <v>1816.42</v>
      </c>
      <c r="I63" s="109">
        <f t="shared" si="4"/>
        <v>90.827357915054066</v>
      </c>
      <c r="J63" s="121" t="e">
        <f t="shared" si="5"/>
        <v>#DIV/0!</v>
      </c>
    </row>
    <row r="64" spans="1:10" x14ac:dyDescent="0.25">
      <c r="A64" s="108"/>
      <c r="B64" s="108"/>
      <c r="C64" s="108"/>
      <c r="D64" s="108">
        <v>3225</v>
      </c>
      <c r="E64" s="108" t="s">
        <v>133</v>
      </c>
      <c r="F64" s="175">
        <v>1401.14</v>
      </c>
      <c r="G64" s="175"/>
      <c r="H64" s="175">
        <v>665.05</v>
      </c>
      <c r="I64" s="109">
        <f t="shared" si="4"/>
        <v>47.464921421128501</v>
      </c>
      <c r="J64" s="121" t="e">
        <f t="shared" si="5"/>
        <v>#DIV/0!</v>
      </c>
    </row>
    <row r="65" spans="1:10" x14ac:dyDescent="0.25">
      <c r="A65" s="108"/>
      <c r="B65" s="108"/>
      <c r="C65" s="108"/>
      <c r="D65" s="108">
        <v>3227</v>
      </c>
      <c r="E65" s="108" t="s">
        <v>312</v>
      </c>
      <c r="F65" s="175">
        <v>292.27</v>
      </c>
      <c r="G65" s="175"/>
      <c r="H65" s="175">
        <v>0</v>
      </c>
      <c r="I65" s="109">
        <f t="shared" si="4"/>
        <v>0</v>
      </c>
      <c r="J65" s="121" t="e">
        <f t="shared" si="5"/>
        <v>#DIV/0!</v>
      </c>
    </row>
    <row r="66" spans="1:10" s="29" customFormat="1" x14ac:dyDescent="0.25">
      <c r="A66" s="105"/>
      <c r="B66" s="105"/>
      <c r="C66" s="105">
        <v>323</v>
      </c>
      <c r="D66" s="105"/>
      <c r="E66" s="105" t="s">
        <v>134</v>
      </c>
      <c r="F66" s="106">
        <v>29734.560000000001</v>
      </c>
      <c r="G66" s="106"/>
      <c r="H66" s="106">
        <v>27057.84</v>
      </c>
      <c r="I66" s="107">
        <f t="shared" si="4"/>
        <v>90.9979498603645</v>
      </c>
      <c r="J66" s="120" t="e">
        <f t="shared" si="5"/>
        <v>#DIV/0!</v>
      </c>
    </row>
    <row r="67" spans="1:10" ht="15" customHeight="1" x14ac:dyDescent="0.25">
      <c r="A67" s="108"/>
      <c r="B67" s="108"/>
      <c r="C67" s="108"/>
      <c r="D67" s="108">
        <v>3231</v>
      </c>
      <c r="E67" s="108" t="s">
        <v>130</v>
      </c>
      <c r="F67" s="175">
        <v>2068.33</v>
      </c>
      <c r="G67" s="175"/>
      <c r="H67" s="175">
        <v>7347.97</v>
      </c>
      <c r="I67" s="109">
        <f t="shared" si="4"/>
        <v>355.26100767285686</v>
      </c>
      <c r="J67" s="121" t="e">
        <f t="shared" si="5"/>
        <v>#DIV/0!</v>
      </c>
    </row>
    <row r="68" spans="1:10" ht="15" customHeight="1" x14ac:dyDescent="0.25">
      <c r="A68" s="108"/>
      <c r="B68" s="108"/>
      <c r="C68" s="108"/>
      <c r="D68" s="108">
        <v>3232</v>
      </c>
      <c r="E68" s="108" t="s">
        <v>135</v>
      </c>
      <c r="F68" s="175">
        <v>11029.56</v>
      </c>
      <c r="G68" s="175"/>
      <c r="H68" s="175">
        <v>4790.25</v>
      </c>
      <c r="I68" s="109">
        <f t="shared" ref="I68:I101" si="6">H68/F68*100</f>
        <v>43.431016287141105</v>
      </c>
      <c r="J68" s="121" t="e">
        <f t="shared" ref="J68:J101" si="7">H68/G68*100</f>
        <v>#DIV/0!</v>
      </c>
    </row>
    <row r="69" spans="1:10" ht="13.9" customHeight="1" x14ac:dyDescent="0.25">
      <c r="A69" s="108"/>
      <c r="B69" s="108"/>
      <c r="C69" s="108"/>
      <c r="D69" s="108">
        <v>3234</v>
      </c>
      <c r="E69" s="108" t="s">
        <v>136</v>
      </c>
      <c r="F69" s="175">
        <v>6974.71</v>
      </c>
      <c r="G69" s="175"/>
      <c r="H69" s="175">
        <v>6237.95</v>
      </c>
      <c r="I69" s="109">
        <f t="shared" si="6"/>
        <v>89.436693425246347</v>
      </c>
      <c r="J69" s="121" t="e">
        <f t="shared" si="7"/>
        <v>#DIV/0!</v>
      </c>
    </row>
    <row r="70" spans="1:10" x14ac:dyDescent="0.25">
      <c r="A70" s="108"/>
      <c r="B70" s="108"/>
      <c r="C70" s="108"/>
      <c r="D70" s="108">
        <v>3233</v>
      </c>
      <c r="E70" s="108" t="s">
        <v>223</v>
      </c>
      <c r="F70" s="175">
        <v>127.44</v>
      </c>
      <c r="G70" s="109"/>
      <c r="H70" s="109">
        <v>127.44</v>
      </c>
      <c r="I70" s="109">
        <f t="shared" si="6"/>
        <v>100</v>
      </c>
      <c r="J70" s="121" t="e">
        <f t="shared" si="7"/>
        <v>#DIV/0!</v>
      </c>
    </row>
    <row r="71" spans="1:10" x14ac:dyDescent="0.25">
      <c r="A71" s="108"/>
      <c r="B71" s="108"/>
      <c r="C71" s="108"/>
      <c r="D71" s="108">
        <v>3235</v>
      </c>
      <c r="E71" s="108" t="s">
        <v>233</v>
      </c>
      <c r="F71" s="175">
        <v>0</v>
      </c>
      <c r="G71" s="109"/>
      <c r="H71" s="109">
        <v>0</v>
      </c>
      <c r="I71" s="109" t="e">
        <f t="shared" si="6"/>
        <v>#DIV/0!</v>
      </c>
      <c r="J71" s="121"/>
    </row>
    <row r="72" spans="1:10" x14ac:dyDescent="0.25">
      <c r="A72" s="108"/>
      <c r="B72" s="108"/>
      <c r="C72" s="108"/>
      <c r="D72" s="108">
        <v>3236</v>
      </c>
      <c r="E72" s="108" t="s">
        <v>138</v>
      </c>
      <c r="F72" s="175">
        <v>2158.36</v>
      </c>
      <c r="G72" s="175"/>
      <c r="H72" s="175">
        <v>2046.1</v>
      </c>
      <c r="I72" s="109">
        <f t="shared" si="6"/>
        <v>94.798828740339886</v>
      </c>
      <c r="J72" s="121" t="e">
        <f t="shared" si="7"/>
        <v>#DIV/0!</v>
      </c>
    </row>
    <row r="73" spans="1:10" x14ac:dyDescent="0.25">
      <c r="A73" s="108"/>
      <c r="B73" s="108"/>
      <c r="C73" s="108"/>
      <c r="D73" s="108">
        <v>3237</v>
      </c>
      <c r="E73" s="108" t="s">
        <v>139</v>
      </c>
      <c r="F73" s="175">
        <v>4611.2700000000004</v>
      </c>
      <c r="G73" s="109"/>
      <c r="H73" s="109">
        <v>3572</v>
      </c>
      <c r="I73" s="109">
        <f t="shared" si="6"/>
        <v>77.462391054958829</v>
      </c>
      <c r="J73" s="121" t="e">
        <f t="shared" si="7"/>
        <v>#DIV/0!</v>
      </c>
    </row>
    <row r="74" spans="1:10" x14ac:dyDescent="0.25">
      <c r="A74" s="108"/>
      <c r="B74" s="108"/>
      <c r="C74" s="108"/>
      <c r="D74" s="108">
        <v>3238</v>
      </c>
      <c r="E74" s="108" t="s">
        <v>140</v>
      </c>
      <c r="F74" s="175">
        <v>1833.93</v>
      </c>
      <c r="G74" s="109"/>
      <c r="H74" s="109">
        <v>1886.57</v>
      </c>
      <c r="I74" s="109">
        <f t="shared" si="6"/>
        <v>102.87033856254055</v>
      </c>
      <c r="J74" s="121" t="e">
        <f t="shared" si="7"/>
        <v>#DIV/0!</v>
      </c>
    </row>
    <row r="75" spans="1:10" x14ac:dyDescent="0.25">
      <c r="A75" s="108"/>
      <c r="B75" s="108"/>
      <c r="C75" s="108"/>
      <c r="D75" s="108">
        <v>3239</v>
      </c>
      <c r="E75" s="108" t="s">
        <v>141</v>
      </c>
      <c r="F75" s="175">
        <v>930.96</v>
      </c>
      <c r="G75" s="109"/>
      <c r="H75" s="109">
        <v>1049.56</v>
      </c>
      <c r="I75" s="109">
        <f t="shared" si="6"/>
        <v>112.73953768153304</v>
      </c>
      <c r="J75" s="121" t="e">
        <f t="shared" si="7"/>
        <v>#DIV/0!</v>
      </c>
    </row>
    <row r="76" spans="1:10" s="29" customFormat="1" x14ac:dyDescent="0.25">
      <c r="A76" s="105"/>
      <c r="B76" s="105"/>
      <c r="C76" s="105">
        <v>329</v>
      </c>
      <c r="D76" s="105"/>
      <c r="E76" s="105" t="s">
        <v>142</v>
      </c>
      <c r="F76" s="106">
        <v>14712.43</v>
      </c>
      <c r="G76" s="106"/>
      <c r="H76" s="106">
        <v>18263.12</v>
      </c>
      <c r="I76" s="107">
        <f t="shared" si="6"/>
        <v>124.13394660161509</v>
      </c>
      <c r="J76" s="120" t="e">
        <f t="shared" si="7"/>
        <v>#DIV/0!</v>
      </c>
    </row>
    <row r="77" spans="1:10" s="29" customFormat="1" x14ac:dyDescent="0.25">
      <c r="A77" s="105"/>
      <c r="B77" s="105"/>
      <c r="C77" s="105"/>
      <c r="D77" s="105">
        <v>3291</v>
      </c>
      <c r="E77" s="105" t="s">
        <v>313</v>
      </c>
      <c r="F77" s="106">
        <v>0</v>
      </c>
      <c r="G77" s="106"/>
      <c r="H77" s="106">
        <v>90</v>
      </c>
      <c r="I77" s="107" t="e">
        <f t="shared" si="6"/>
        <v>#DIV/0!</v>
      </c>
      <c r="J77" s="120" t="e">
        <f t="shared" si="7"/>
        <v>#DIV/0!</v>
      </c>
    </row>
    <row r="78" spans="1:10" x14ac:dyDescent="0.25">
      <c r="A78" s="108"/>
      <c r="B78" s="108"/>
      <c r="C78" s="108"/>
      <c r="D78" s="108">
        <v>3292</v>
      </c>
      <c r="E78" s="108" t="s">
        <v>143</v>
      </c>
      <c r="F78" s="175">
        <v>2931.62</v>
      </c>
      <c r="G78" s="109"/>
      <c r="H78" s="109">
        <v>2776.28</v>
      </c>
      <c r="I78" s="109">
        <f t="shared" si="6"/>
        <v>94.70122321446847</v>
      </c>
      <c r="J78" s="121" t="e">
        <f t="shared" si="7"/>
        <v>#DIV/0!</v>
      </c>
    </row>
    <row r="79" spans="1:10" x14ac:dyDescent="0.25">
      <c r="A79" s="108"/>
      <c r="B79" s="108"/>
      <c r="C79" s="108"/>
      <c r="D79" s="108">
        <v>3293</v>
      </c>
      <c r="E79" s="108" t="s">
        <v>144</v>
      </c>
      <c r="F79" s="175">
        <v>595.94000000000005</v>
      </c>
      <c r="G79" s="109"/>
      <c r="H79" s="109">
        <v>88.51</v>
      </c>
      <c r="I79" s="109">
        <f t="shared" si="6"/>
        <v>14.852166325469007</v>
      </c>
      <c r="J79" s="121" t="e">
        <f t="shared" si="7"/>
        <v>#DIV/0!</v>
      </c>
    </row>
    <row r="80" spans="1:10" x14ac:dyDescent="0.25">
      <c r="A80" s="108"/>
      <c r="B80" s="108"/>
      <c r="C80" s="108"/>
      <c r="D80" s="108">
        <v>3294</v>
      </c>
      <c r="E80" s="108" t="s">
        <v>145</v>
      </c>
      <c r="F80" s="175">
        <v>176.36</v>
      </c>
      <c r="G80" s="175"/>
      <c r="H80" s="175">
        <v>214.63</v>
      </c>
      <c r="I80" s="109">
        <f t="shared" si="6"/>
        <v>121.69993195735994</v>
      </c>
      <c r="J80" s="121" t="e">
        <f t="shared" si="7"/>
        <v>#DIV/0!</v>
      </c>
    </row>
    <row r="81" spans="1:10" x14ac:dyDescent="0.25">
      <c r="A81" s="108"/>
      <c r="B81" s="108"/>
      <c r="C81" s="108"/>
      <c r="D81" s="108">
        <v>3295</v>
      </c>
      <c r="E81" s="108" t="s">
        <v>146</v>
      </c>
      <c r="F81" s="175">
        <v>3191.7</v>
      </c>
      <c r="G81" s="175"/>
      <c r="H81" s="175">
        <v>3988.97</v>
      </c>
      <c r="I81" s="109">
        <f t="shared" si="6"/>
        <v>124.97947802111726</v>
      </c>
      <c r="J81" s="121" t="e">
        <f t="shared" si="7"/>
        <v>#DIV/0!</v>
      </c>
    </row>
    <row r="82" spans="1:10" x14ac:dyDescent="0.25">
      <c r="A82" s="108"/>
      <c r="B82" s="108"/>
      <c r="C82" s="108"/>
      <c r="D82" s="108">
        <v>3299</v>
      </c>
      <c r="E82" s="108" t="s">
        <v>147</v>
      </c>
      <c r="F82" s="175">
        <v>7816.81</v>
      </c>
      <c r="G82" s="175"/>
      <c r="H82" s="175">
        <v>11104.73</v>
      </c>
      <c r="I82" s="109">
        <f t="shared" si="6"/>
        <v>142.06217114142467</v>
      </c>
      <c r="J82" s="121" t="e">
        <f t="shared" si="7"/>
        <v>#DIV/0!</v>
      </c>
    </row>
    <row r="83" spans="1:10" s="28" customFormat="1" x14ac:dyDescent="0.25">
      <c r="A83" s="102"/>
      <c r="B83" s="102">
        <v>34</v>
      </c>
      <c r="C83" s="102"/>
      <c r="D83" s="102"/>
      <c r="E83" s="102" t="s">
        <v>50</v>
      </c>
      <c r="F83" s="104">
        <v>1230.05</v>
      </c>
      <c r="G83" s="96">
        <v>1115</v>
      </c>
      <c r="H83" s="96">
        <v>1509.55</v>
      </c>
      <c r="I83" s="96">
        <f t="shared" si="6"/>
        <v>122.72265355066867</v>
      </c>
      <c r="J83" s="119">
        <f t="shared" si="7"/>
        <v>135.38565022421525</v>
      </c>
    </row>
    <row r="84" spans="1:10" s="29" customFormat="1" x14ac:dyDescent="0.25">
      <c r="A84" s="105"/>
      <c r="B84" s="105"/>
      <c r="C84" s="105">
        <v>343</v>
      </c>
      <c r="D84" s="105"/>
      <c r="E84" s="105" t="s">
        <v>148</v>
      </c>
      <c r="F84" s="106">
        <f>SUM(F85+F86)</f>
        <v>1230.0500000000002</v>
      </c>
      <c r="G84" s="106"/>
      <c r="H84" s="106">
        <v>1509.55</v>
      </c>
      <c r="I84" s="107">
        <f t="shared" si="6"/>
        <v>122.72265355066865</v>
      </c>
      <c r="J84" s="120" t="e">
        <f t="shared" si="7"/>
        <v>#DIV/0!</v>
      </c>
    </row>
    <row r="85" spans="1:10" x14ac:dyDescent="0.25">
      <c r="A85" s="108"/>
      <c r="B85" s="108"/>
      <c r="C85" s="108"/>
      <c r="D85" s="108">
        <v>3431</v>
      </c>
      <c r="E85" s="108" t="s">
        <v>149</v>
      </c>
      <c r="F85" s="175">
        <v>1218.9100000000001</v>
      </c>
      <c r="G85" s="175"/>
      <c r="H85" s="175">
        <v>1492.45</v>
      </c>
      <c r="I85" s="109">
        <f t="shared" si="6"/>
        <v>122.44136154433059</v>
      </c>
      <c r="J85" s="121" t="e">
        <f t="shared" si="7"/>
        <v>#DIV/0!</v>
      </c>
    </row>
    <row r="86" spans="1:10" x14ac:dyDescent="0.25">
      <c r="A86" s="108"/>
      <c r="B86" s="108"/>
      <c r="C86" s="108"/>
      <c r="D86" s="108">
        <v>3433</v>
      </c>
      <c r="E86" s="108" t="s">
        <v>150</v>
      </c>
      <c r="F86" s="175">
        <v>11.14</v>
      </c>
      <c r="G86" s="109"/>
      <c r="H86" s="109">
        <v>17.100000000000001</v>
      </c>
      <c r="I86" s="109">
        <f t="shared" si="6"/>
        <v>153.50089766606823</v>
      </c>
      <c r="J86" s="121" t="e">
        <f t="shared" si="7"/>
        <v>#DIV/0!</v>
      </c>
    </row>
    <row r="87" spans="1:10" s="28" customFormat="1" ht="22.5" x14ac:dyDescent="0.25">
      <c r="A87" s="102"/>
      <c r="B87" s="102">
        <v>37</v>
      </c>
      <c r="C87" s="102"/>
      <c r="D87" s="102"/>
      <c r="E87" s="110" t="s">
        <v>79</v>
      </c>
      <c r="F87" s="111">
        <v>14341.52</v>
      </c>
      <c r="G87" s="96">
        <v>30500</v>
      </c>
      <c r="H87" s="96">
        <v>16983.75</v>
      </c>
      <c r="I87" s="96">
        <f t="shared" si="6"/>
        <v>118.4236398931215</v>
      </c>
      <c r="J87" s="119">
        <f t="shared" si="7"/>
        <v>55.684426229508198</v>
      </c>
    </row>
    <row r="88" spans="1:10" s="29" customFormat="1" x14ac:dyDescent="0.25">
      <c r="A88" s="105"/>
      <c r="B88" s="105"/>
      <c r="C88" s="105">
        <v>372</v>
      </c>
      <c r="D88" s="105"/>
      <c r="E88" s="182" t="s">
        <v>151</v>
      </c>
      <c r="F88" s="183">
        <v>14341.52</v>
      </c>
      <c r="G88" s="107"/>
      <c r="H88" s="107">
        <v>16983.75</v>
      </c>
      <c r="I88" s="107">
        <f t="shared" si="6"/>
        <v>118.4236398931215</v>
      </c>
      <c r="J88" s="120" t="e">
        <f t="shared" si="7"/>
        <v>#DIV/0!</v>
      </c>
    </row>
    <row r="89" spans="1:10" s="29" customFormat="1" x14ac:dyDescent="0.25">
      <c r="A89" s="105"/>
      <c r="B89" s="105"/>
      <c r="C89" s="105"/>
      <c r="D89" s="105">
        <v>3721</v>
      </c>
      <c r="E89" s="182" t="s">
        <v>234</v>
      </c>
      <c r="F89" s="183">
        <v>1124.26</v>
      </c>
      <c r="G89" s="107"/>
      <c r="H89" s="107">
        <v>434.37</v>
      </c>
      <c r="I89" s="107"/>
      <c r="J89" s="120"/>
    </row>
    <row r="90" spans="1:10" x14ac:dyDescent="0.25">
      <c r="A90" s="108"/>
      <c r="B90" s="108"/>
      <c r="C90" s="108"/>
      <c r="D90" s="108">
        <v>3722</v>
      </c>
      <c r="E90" s="178" t="s">
        <v>152</v>
      </c>
      <c r="F90" s="179">
        <v>13217.26</v>
      </c>
      <c r="G90" s="109"/>
      <c r="H90" s="109">
        <v>16549.38</v>
      </c>
      <c r="I90" s="109">
        <f t="shared" si="6"/>
        <v>125.21036886616439</v>
      </c>
      <c r="J90" s="121" t="e">
        <f t="shared" si="7"/>
        <v>#DIV/0!</v>
      </c>
    </row>
    <row r="91" spans="1:10" s="28" customFormat="1" x14ac:dyDescent="0.25">
      <c r="A91" s="102"/>
      <c r="B91" s="102">
        <v>38</v>
      </c>
      <c r="C91" s="102"/>
      <c r="D91" s="102"/>
      <c r="E91" s="110" t="s">
        <v>183</v>
      </c>
      <c r="F91" s="111">
        <v>665.69</v>
      </c>
      <c r="G91" s="96">
        <v>1000</v>
      </c>
      <c r="H91" s="96">
        <v>672.49</v>
      </c>
      <c r="I91" s="96">
        <f t="shared" si="6"/>
        <v>101.02149649236129</v>
      </c>
      <c r="J91" s="121">
        <f t="shared" si="7"/>
        <v>67.249000000000009</v>
      </c>
    </row>
    <row r="92" spans="1:10" s="29" customFormat="1" x14ac:dyDescent="0.25">
      <c r="A92" s="105"/>
      <c r="B92" s="105"/>
      <c r="C92" s="105">
        <v>381</v>
      </c>
      <c r="D92" s="105"/>
      <c r="E92" s="182" t="s">
        <v>106</v>
      </c>
      <c r="F92" s="183">
        <v>665.69</v>
      </c>
      <c r="G92" s="107"/>
      <c r="H92" s="107">
        <v>672.49</v>
      </c>
      <c r="I92" s="107">
        <f t="shared" si="6"/>
        <v>101.02149649236129</v>
      </c>
      <c r="J92" s="120" t="e">
        <f t="shared" si="7"/>
        <v>#DIV/0!</v>
      </c>
    </row>
    <row r="93" spans="1:10" x14ac:dyDescent="0.25">
      <c r="A93" s="108"/>
      <c r="B93" s="108"/>
      <c r="C93" s="108"/>
      <c r="D93" s="108">
        <v>3812</v>
      </c>
      <c r="E93" s="178" t="s">
        <v>184</v>
      </c>
      <c r="F93" s="179">
        <v>665.69</v>
      </c>
      <c r="G93" s="109"/>
      <c r="H93" s="109">
        <v>672.49</v>
      </c>
      <c r="I93" s="109">
        <f t="shared" si="6"/>
        <v>101.02149649236129</v>
      </c>
      <c r="J93" s="121" t="e">
        <f t="shared" si="7"/>
        <v>#DIV/0!</v>
      </c>
    </row>
    <row r="94" spans="1:10" s="28" customFormat="1" x14ac:dyDescent="0.25">
      <c r="A94" s="124">
        <v>4</v>
      </c>
      <c r="B94" s="124"/>
      <c r="C94" s="102"/>
      <c r="D94" s="124"/>
      <c r="E94" s="125" t="s">
        <v>20</v>
      </c>
      <c r="F94" s="95">
        <v>12672.04</v>
      </c>
      <c r="G94" s="95">
        <v>50900</v>
      </c>
      <c r="H94" s="95">
        <v>32859.17</v>
      </c>
      <c r="I94" s="96">
        <f t="shared" si="6"/>
        <v>259.30450030145107</v>
      </c>
      <c r="J94" s="119">
        <f t="shared" si="7"/>
        <v>64.556326129666004</v>
      </c>
    </row>
    <row r="95" spans="1:10" s="28" customFormat="1" x14ac:dyDescent="0.25">
      <c r="A95" s="124"/>
      <c r="B95" s="124"/>
      <c r="C95" s="102">
        <v>421</v>
      </c>
      <c r="D95" s="124">
        <v>4212</v>
      </c>
      <c r="E95" s="125" t="s">
        <v>237</v>
      </c>
      <c r="F95" s="95">
        <v>4125</v>
      </c>
      <c r="G95" s="95"/>
      <c r="H95" s="95">
        <v>6550</v>
      </c>
      <c r="I95" s="96"/>
      <c r="J95" s="119"/>
    </row>
    <row r="96" spans="1:10" s="28" customFormat="1" ht="20.45" customHeight="1" x14ac:dyDescent="0.25">
      <c r="A96" s="94"/>
      <c r="B96" s="94">
        <v>42</v>
      </c>
      <c r="C96" s="105"/>
      <c r="D96" s="94"/>
      <c r="E96" s="125" t="s">
        <v>41</v>
      </c>
      <c r="F96" s="95">
        <v>7747.42</v>
      </c>
      <c r="G96" s="95"/>
      <c r="H96" s="95">
        <v>24857.16</v>
      </c>
      <c r="I96" s="96">
        <f t="shared" si="6"/>
        <v>320.84435850902622</v>
      </c>
      <c r="J96" s="119" t="e">
        <f t="shared" si="7"/>
        <v>#DIV/0!</v>
      </c>
    </row>
    <row r="97" spans="1:10" s="29" customFormat="1" ht="15" customHeight="1" x14ac:dyDescent="0.25">
      <c r="A97" s="117"/>
      <c r="B97" s="117"/>
      <c r="C97" s="105">
        <v>422</v>
      </c>
      <c r="D97" s="117"/>
      <c r="E97" s="184" t="s">
        <v>153</v>
      </c>
      <c r="F97" s="118">
        <v>7747.42</v>
      </c>
      <c r="G97" s="118"/>
      <c r="H97" s="118">
        <v>24857.16</v>
      </c>
      <c r="I97" s="107">
        <f t="shared" si="6"/>
        <v>320.84435850902622</v>
      </c>
      <c r="J97" s="120" t="e">
        <f t="shared" si="7"/>
        <v>#DIV/0!</v>
      </c>
    </row>
    <row r="98" spans="1:10" ht="14.45" customHeight="1" x14ac:dyDescent="0.25">
      <c r="A98" s="176"/>
      <c r="B98" s="176"/>
      <c r="C98" s="108"/>
      <c r="D98" s="176">
        <v>4221</v>
      </c>
      <c r="E98" s="180" t="s">
        <v>154</v>
      </c>
      <c r="F98" s="177">
        <v>5921.32</v>
      </c>
      <c r="G98" s="177"/>
      <c r="H98" s="177">
        <v>14227.13</v>
      </c>
      <c r="I98" s="109">
        <f t="shared" si="6"/>
        <v>240.26956827193936</v>
      </c>
      <c r="J98" s="121" t="e">
        <f t="shared" si="7"/>
        <v>#DIV/0!</v>
      </c>
    </row>
    <row r="99" spans="1:10" ht="14.45" customHeight="1" x14ac:dyDescent="0.25">
      <c r="A99" s="176"/>
      <c r="B99" s="176"/>
      <c r="C99" s="108"/>
      <c r="D99" s="176">
        <v>4223</v>
      </c>
      <c r="E99" s="180" t="s">
        <v>236</v>
      </c>
      <c r="F99" s="177">
        <v>1826.1</v>
      </c>
      <c r="G99" s="177"/>
      <c r="H99" s="177">
        <v>4629.22</v>
      </c>
      <c r="I99" s="109"/>
      <c r="J99" s="121"/>
    </row>
    <row r="100" spans="1:10" ht="14.45" customHeight="1" x14ac:dyDescent="0.25">
      <c r="A100" s="176"/>
      <c r="B100" s="176"/>
      <c r="C100" s="108"/>
      <c r="D100" s="176">
        <v>4226</v>
      </c>
      <c r="E100" s="180" t="s">
        <v>235</v>
      </c>
      <c r="F100" s="177">
        <v>0</v>
      </c>
      <c r="G100" s="177"/>
      <c r="H100" s="177">
        <v>1196.81</v>
      </c>
      <c r="I100" s="109"/>
      <c r="J100" s="121"/>
    </row>
    <row r="101" spans="1:10" x14ac:dyDescent="0.25">
      <c r="A101" s="176"/>
      <c r="B101" s="176"/>
      <c r="C101" s="176"/>
      <c r="D101" s="176">
        <v>4227</v>
      </c>
      <c r="E101" s="180" t="s">
        <v>156</v>
      </c>
      <c r="F101" s="177">
        <v>0</v>
      </c>
      <c r="G101" s="177"/>
      <c r="H101" s="177">
        <v>4804</v>
      </c>
      <c r="I101" s="109" t="e">
        <f t="shared" si="6"/>
        <v>#DIV/0!</v>
      </c>
      <c r="J101" s="121" t="e">
        <f t="shared" si="7"/>
        <v>#DIV/0!</v>
      </c>
    </row>
    <row r="102" spans="1:10" s="29" customFormat="1" x14ac:dyDescent="0.25">
      <c r="A102" s="117"/>
      <c r="B102" s="117"/>
      <c r="C102" s="117">
        <v>424</v>
      </c>
      <c r="D102" s="117"/>
      <c r="E102" s="184" t="s">
        <v>157</v>
      </c>
      <c r="F102" s="118">
        <f>F103</f>
        <v>799.62</v>
      </c>
      <c r="G102" s="118"/>
      <c r="H102" s="118">
        <v>1452.01</v>
      </c>
      <c r="I102" s="107">
        <f t="shared" ref="I102:I104" si="8">H102/F102*100</f>
        <v>181.58750406443062</v>
      </c>
      <c r="J102" s="120" t="e">
        <f t="shared" ref="J102:J104" si="9">H102/G102*100</f>
        <v>#DIV/0!</v>
      </c>
    </row>
    <row r="103" spans="1:10" x14ac:dyDescent="0.25">
      <c r="A103" s="176"/>
      <c r="B103" s="176"/>
      <c r="C103" s="176"/>
      <c r="D103" s="176">
        <v>4241</v>
      </c>
      <c r="E103" s="180" t="s">
        <v>157</v>
      </c>
      <c r="F103" s="177">
        <v>799.62</v>
      </c>
      <c r="G103" s="177"/>
      <c r="H103" s="177">
        <v>1452.01</v>
      </c>
      <c r="I103" s="109">
        <f t="shared" si="8"/>
        <v>181.58750406443062</v>
      </c>
      <c r="J103" s="121" t="e">
        <f t="shared" si="9"/>
        <v>#DIV/0!</v>
      </c>
    </row>
    <row r="104" spans="1:10" s="29" customFormat="1" x14ac:dyDescent="0.25">
      <c r="A104" s="117"/>
      <c r="B104" s="117"/>
      <c r="C104" s="117"/>
      <c r="D104" s="117"/>
      <c r="E104" s="105" t="s">
        <v>23</v>
      </c>
      <c r="F104" s="106">
        <v>1370881.92</v>
      </c>
      <c r="G104" s="106">
        <v>1569150</v>
      </c>
      <c r="H104" s="106">
        <v>1710168.86</v>
      </c>
      <c r="I104" s="96">
        <f t="shared" si="8"/>
        <v>124.74953787412997</v>
      </c>
      <c r="J104" s="119">
        <f t="shared" si="9"/>
        <v>108.9869585444349</v>
      </c>
    </row>
    <row r="105" spans="1:10" x14ac:dyDescent="0.25">
      <c r="C105" s="61"/>
    </row>
    <row r="106" spans="1:10" x14ac:dyDescent="0.25">
      <c r="C106" s="61"/>
    </row>
  </sheetData>
  <mergeCells count="5">
    <mergeCell ref="A3:I3"/>
    <mergeCell ref="A5:I5"/>
    <mergeCell ref="A7:I7"/>
    <mergeCell ref="A41:I41"/>
    <mergeCell ref="A1:M1"/>
  </mergeCells>
  <pageMargins left="0.7" right="0.7" top="0.75" bottom="0.75" header="0.3" footer="0.3"/>
  <pageSetup paperSize="9" scale="92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84"/>
  <sheetViews>
    <sheetView topLeftCell="A259" workbookViewId="0">
      <selection activeCell="N58" sqref="N58"/>
    </sheetView>
  </sheetViews>
  <sheetFormatPr defaultRowHeight="15" x14ac:dyDescent="0.25"/>
  <cols>
    <col min="1" max="1" width="4.7109375" customWidth="1"/>
    <col min="2" max="2" width="5" customWidth="1"/>
    <col min="3" max="3" width="5.42578125" customWidth="1"/>
    <col min="4" max="4" width="5.5703125" customWidth="1"/>
    <col min="5" max="5" width="4.7109375" customWidth="1"/>
    <col min="6" max="6" width="37" customWidth="1"/>
    <col min="7" max="7" width="15" customWidth="1"/>
    <col min="8" max="8" width="13.7109375" style="41" customWidth="1"/>
    <col min="9" max="9" width="15.140625" style="41" customWidth="1"/>
    <col min="10" max="10" width="7.7109375" style="41" customWidth="1"/>
    <col min="11" max="11" width="7.7109375" customWidth="1"/>
  </cols>
  <sheetData>
    <row r="1" spans="1:13" ht="46.5" customHeight="1" x14ac:dyDescent="0.25">
      <c r="A1" s="223" t="s">
        <v>304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13" ht="18" customHeight="1" x14ac:dyDescent="0.25">
      <c r="A2" s="3"/>
      <c r="B2" s="3"/>
      <c r="C2" s="3"/>
      <c r="D2" s="3"/>
      <c r="E2" s="3"/>
      <c r="F2" s="3"/>
      <c r="G2" s="3"/>
      <c r="H2" s="31"/>
      <c r="I2" s="31"/>
      <c r="J2" s="90"/>
    </row>
    <row r="3" spans="1:13" ht="15.75" x14ac:dyDescent="0.25">
      <c r="A3" s="223" t="s">
        <v>27</v>
      </c>
      <c r="B3" s="223"/>
      <c r="C3" s="223"/>
      <c r="D3" s="223"/>
      <c r="E3" s="223"/>
      <c r="F3" s="223"/>
      <c r="G3" s="223"/>
      <c r="H3" s="223"/>
      <c r="I3" s="240"/>
      <c r="J3" s="240"/>
    </row>
    <row r="4" spans="1:13" ht="18" x14ac:dyDescent="0.25">
      <c r="A4" s="3"/>
      <c r="B4" s="3"/>
      <c r="C4" s="3"/>
      <c r="D4" s="3"/>
      <c r="E4" s="3"/>
      <c r="F4" s="3"/>
      <c r="G4" s="3"/>
      <c r="H4" s="31"/>
      <c r="I4" s="42"/>
      <c r="J4" s="91"/>
    </row>
    <row r="5" spans="1:13" ht="18" customHeight="1" x14ac:dyDescent="0.25">
      <c r="A5" s="223" t="s">
        <v>11</v>
      </c>
      <c r="B5" s="224"/>
      <c r="C5" s="224"/>
      <c r="D5" s="224"/>
      <c r="E5" s="224"/>
      <c r="F5" s="224"/>
      <c r="G5" s="224"/>
      <c r="H5" s="224"/>
      <c r="I5" s="224"/>
      <c r="J5" s="224"/>
    </row>
    <row r="6" spans="1:13" ht="18" x14ac:dyDescent="0.25">
      <c r="A6" s="3"/>
      <c r="B6" s="3"/>
      <c r="C6" s="3"/>
      <c r="D6" s="3"/>
      <c r="E6" s="3"/>
      <c r="F6" s="3"/>
      <c r="G6" s="3"/>
      <c r="H6" s="31"/>
      <c r="I6" s="42"/>
      <c r="J6" s="91"/>
    </row>
    <row r="7" spans="1:13" ht="15.75" x14ac:dyDescent="0.25">
      <c r="A7" s="223" t="s">
        <v>206</v>
      </c>
      <c r="B7" s="243"/>
      <c r="C7" s="243"/>
      <c r="D7" s="243"/>
      <c r="E7" s="243"/>
      <c r="F7" s="243"/>
      <c r="G7" s="243"/>
      <c r="H7" s="243"/>
      <c r="I7" s="243"/>
      <c r="J7" s="243"/>
    </row>
    <row r="8" spans="1:13" ht="18" x14ac:dyDescent="0.25">
      <c r="A8" s="3"/>
      <c r="B8" s="3"/>
      <c r="C8" s="3"/>
      <c r="D8" s="3"/>
      <c r="E8" s="3"/>
      <c r="F8" s="3"/>
      <c r="G8" s="3"/>
      <c r="H8" s="31"/>
      <c r="I8" s="42"/>
      <c r="J8" s="91"/>
    </row>
    <row r="9" spans="1:13" s="60" customFormat="1" ht="38.450000000000003" customHeight="1" x14ac:dyDescent="0.15">
      <c r="A9" s="57" t="s">
        <v>12</v>
      </c>
      <c r="B9" s="58" t="s">
        <v>13</v>
      </c>
      <c r="C9" s="58" t="s">
        <v>94</v>
      </c>
      <c r="D9" s="58" t="s">
        <v>95</v>
      </c>
      <c r="E9" s="58" t="s">
        <v>14</v>
      </c>
      <c r="F9" s="62" t="s">
        <v>10</v>
      </c>
      <c r="G9" s="62" t="s">
        <v>307</v>
      </c>
      <c r="H9" s="63" t="s">
        <v>231</v>
      </c>
      <c r="I9" s="63" t="s">
        <v>308</v>
      </c>
      <c r="J9" s="92" t="s">
        <v>190</v>
      </c>
      <c r="K9" s="59" t="s">
        <v>189</v>
      </c>
    </row>
    <row r="10" spans="1:13" s="60" customFormat="1" ht="10.15" customHeight="1" x14ac:dyDescent="0.2">
      <c r="A10" s="57"/>
      <c r="B10" s="58"/>
      <c r="C10" s="58"/>
      <c r="D10" s="58"/>
      <c r="E10" s="58"/>
      <c r="F10" s="62"/>
      <c r="G10" s="62">
        <v>1</v>
      </c>
      <c r="H10" s="86">
        <v>2</v>
      </c>
      <c r="I10" s="86">
        <v>3</v>
      </c>
      <c r="J10" s="93">
        <v>4</v>
      </c>
      <c r="K10" s="86">
        <v>5</v>
      </c>
    </row>
    <row r="11" spans="1:13" ht="15.75" customHeight="1" x14ac:dyDescent="0.25">
      <c r="A11" s="94">
        <v>6</v>
      </c>
      <c r="B11" s="94"/>
      <c r="C11" s="94"/>
      <c r="D11" s="94"/>
      <c r="E11" s="94"/>
      <c r="F11" s="94" t="s">
        <v>15</v>
      </c>
      <c r="G11" s="95">
        <v>1368934.24</v>
      </c>
      <c r="H11" s="95">
        <v>1552150</v>
      </c>
      <c r="I11" s="95">
        <v>1712146.13</v>
      </c>
      <c r="J11" s="96">
        <f>I11/G11*100</f>
        <v>125.0714665446603</v>
      </c>
      <c r="K11" s="119">
        <f>I11/H11*100</f>
        <v>110.30803272879552</v>
      </c>
    </row>
    <row r="12" spans="1:13" s="28" customFormat="1" ht="22.5" x14ac:dyDescent="0.25">
      <c r="A12" s="94"/>
      <c r="B12" s="94">
        <v>63</v>
      </c>
      <c r="C12" s="94"/>
      <c r="D12" s="94"/>
      <c r="E12" s="94"/>
      <c r="F12" s="94" t="s">
        <v>38</v>
      </c>
      <c r="G12" s="95">
        <v>1204118.3500000001</v>
      </c>
      <c r="H12" s="95">
        <v>1397200</v>
      </c>
      <c r="I12" s="95">
        <v>1521301.88</v>
      </c>
      <c r="J12" s="96">
        <f t="shared" ref="J12:J55" si="0">I12/G12*100</f>
        <v>126.34155770485516</v>
      </c>
      <c r="K12" s="119">
        <f t="shared" ref="K12:K55" si="1">I12/H12*100</f>
        <v>108.88218436873747</v>
      </c>
    </row>
    <row r="13" spans="1:13" s="28" customFormat="1" x14ac:dyDescent="0.25">
      <c r="A13" s="94"/>
      <c r="B13" s="94"/>
      <c r="C13" s="94">
        <v>636</v>
      </c>
      <c r="D13" s="94"/>
      <c r="E13" s="94"/>
      <c r="F13" s="94" t="s">
        <v>96</v>
      </c>
      <c r="G13" s="95">
        <v>1201470.53</v>
      </c>
      <c r="H13" s="95">
        <v>1397200</v>
      </c>
      <c r="I13" s="95">
        <v>1521301.88</v>
      </c>
      <c r="J13" s="96">
        <f t="shared" si="0"/>
        <v>126.61999125355159</v>
      </c>
      <c r="K13" s="119">
        <f t="shared" si="1"/>
        <v>108.88218436873747</v>
      </c>
    </row>
    <row r="14" spans="1:13" s="28" customFormat="1" ht="13.15" customHeight="1" x14ac:dyDescent="0.25">
      <c r="A14" s="94"/>
      <c r="B14" s="94"/>
      <c r="C14" s="94"/>
      <c r="D14" s="94">
        <v>6361</v>
      </c>
      <c r="E14" s="94"/>
      <c r="F14" s="94" t="s">
        <v>97</v>
      </c>
      <c r="G14" s="95">
        <f>SUM(G15+G16)</f>
        <v>1201470.5299999998</v>
      </c>
      <c r="H14" s="95">
        <v>1397200</v>
      </c>
      <c r="I14" s="95">
        <v>1505341.77</v>
      </c>
      <c r="J14" s="96">
        <f t="shared" si="0"/>
        <v>125.29160994069495</v>
      </c>
      <c r="K14" s="119">
        <f t="shared" si="1"/>
        <v>107.73989192671056</v>
      </c>
    </row>
    <row r="15" spans="1:13" s="27" customFormat="1" x14ac:dyDescent="0.25">
      <c r="A15" s="97"/>
      <c r="B15" s="97"/>
      <c r="C15" s="97"/>
      <c r="D15" s="97"/>
      <c r="E15" s="98" t="s">
        <v>73</v>
      </c>
      <c r="F15" s="97" t="s">
        <v>49</v>
      </c>
      <c r="G15" s="99">
        <v>1168025.1299999999</v>
      </c>
      <c r="H15" s="100">
        <v>1318600</v>
      </c>
      <c r="I15" s="100">
        <v>1456401.76</v>
      </c>
      <c r="J15" s="100">
        <f t="shared" si="0"/>
        <v>124.68924876641995</v>
      </c>
      <c r="K15" s="120">
        <f t="shared" si="1"/>
        <v>110.45061125436068</v>
      </c>
    </row>
    <row r="16" spans="1:13" s="27" customFormat="1" x14ac:dyDescent="0.25">
      <c r="A16" s="97"/>
      <c r="B16" s="97"/>
      <c r="C16" s="97"/>
      <c r="D16" s="97"/>
      <c r="E16" s="101" t="s">
        <v>72</v>
      </c>
      <c r="F16" s="97" t="s">
        <v>225</v>
      </c>
      <c r="G16" s="99">
        <v>33445.4</v>
      </c>
      <c r="H16" s="100">
        <v>78600</v>
      </c>
      <c r="I16" s="100">
        <v>48940.01</v>
      </c>
      <c r="J16" s="100">
        <f t="shared" si="0"/>
        <v>146.32807501181028</v>
      </c>
      <c r="K16" s="120">
        <f t="shared" si="1"/>
        <v>62.264643765903315</v>
      </c>
    </row>
    <row r="17" spans="1:11" s="28" customFormat="1" x14ac:dyDescent="0.25">
      <c r="A17" s="102"/>
      <c r="B17" s="102"/>
      <c r="C17" s="102"/>
      <c r="D17" s="102">
        <v>6362</v>
      </c>
      <c r="E17" s="103"/>
      <c r="F17" s="102" t="s">
        <v>177</v>
      </c>
      <c r="G17" s="104">
        <v>0</v>
      </c>
      <c r="H17" s="96">
        <v>0</v>
      </c>
      <c r="I17" s="96">
        <v>15960.11</v>
      </c>
      <c r="J17" s="96" t="e">
        <f t="shared" si="0"/>
        <v>#DIV/0!</v>
      </c>
      <c r="K17" s="119" t="e">
        <f t="shared" si="1"/>
        <v>#DIV/0!</v>
      </c>
    </row>
    <row r="18" spans="1:11" s="27" customFormat="1" x14ac:dyDescent="0.25">
      <c r="A18" s="97"/>
      <c r="B18" s="97"/>
      <c r="C18" s="97"/>
      <c r="D18" s="97"/>
      <c r="E18" s="101" t="s">
        <v>73</v>
      </c>
      <c r="F18" s="97" t="s">
        <v>49</v>
      </c>
      <c r="G18" s="99">
        <v>0</v>
      </c>
      <c r="H18" s="100">
        <v>0</v>
      </c>
      <c r="I18" s="100">
        <v>1188.98</v>
      </c>
      <c r="J18" s="109" t="e">
        <f t="shared" si="0"/>
        <v>#DIV/0!</v>
      </c>
      <c r="K18" s="121" t="e">
        <f t="shared" si="1"/>
        <v>#DIV/0!</v>
      </c>
    </row>
    <row r="19" spans="1:11" s="27" customFormat="1" x14ac:dyDescent="0.25">
      <c r="A19" s="97"/>
      <c r="B19" s="97"/>
      <c r="C19" s="97"/>
      <c r="D19" s="97"/>
      <c r="E19" s="101" t="s">
        <v>72</v>
      </c>
      <c r="F19" s="97" t="s">
        <v>225</v>
      </c>
      <c r="G19" s="99"/>
      <c r="H19" s="100">
        <v>0</v>
      </c>
      <c r="I19" s="100">
        <v>14771.13</v>
      </c>
      <c r="J19" s="109"/>
      <c r="K19" s="121"/>
    </row>
    <row r="20" spans="1:11" s="28" customFormat="1" x14ac:dyDescent="0.25">
      <c r="A20" s="102"/>
      <c r="B20" s="102"/>
      <c r="C20" s="102">
        <v>639</v>
      </c>
      <c r="D20" s="102"/>
      <c r="E20" s="103"/>
      <c r="F20" s="102" t="s">
        <v>98</v>
      </c>
      <c r="G20" s="104">
        <v>2647.82</v>
      </c>
      <c r="H20" s="96">
        <v>0</v>
      </c>
      <c r="I20" s="96">
        <v>0</v>
      </c>
      <c r="J20" s="96">
        <f t="shared" si="0"/>
        <v>0</v>
      </c>
      <c r="K20" s="119" t="e">
        <f t="shared" si="1"/>
        <v>#DIV/0!</v>
      </c>
    </row>
    <row r="21" spans="1:11" s="28" customFormat="1" x14ac:dyDescent="0.25">
      <c r="A21" s="102"/>
      <c r="B21" s="102"/>
      <c r="C21" s="102"/>
      <c r="D21" s="102">
        <v>6392</v>
      </c>
      <c r="E21" s="103"/>
      <c r="F21" s="102" t="s">
        <v>99</v>
      </c>
      <c r="G21" s="104">
        <v>2647.82</v>
      </c>
      <c r="H21" s="96">
        <v>0</v>
      </c>
      <c r="I21" s="96">
        <v>0</v>
      </c>
      <c r="J21" s="96">
        <f t="shared" si="0"/>
        <v>0</v>
      </c>
      <c r="K21" s="119" t="e">
        <f t="shared" si="1"/>
        <v>#DIV/0!</v>
      </c>
    </row>
    <row r="22" spans="1:11" s="27" customFormat="1" x14ac:dyDescent="0.25">
      <c r="A22" s="97"/>
      <c r="B22" s="97"/>
      <c r="C22" s="97"/>
      <c r="D22" s="97"/>
      <c r="E22" s="101" t="s">
        <v>78</v>
      </c>
      <c r="F22" s="97" t="s">
        <v>80</v>
      </c>
      <c r="G22" s="99">
        <v>2647.82</v>
      </c>
      <c r="H22" s="100"/>
      <c r="I22" s="100">
        <v>0</v>
      </c>
      <c r="J22" s="100">
        <f t="shared" si="0"/>
        <v>0</v>
      </c>
      <c r="K22" s="120" t="e">
        <f t="shared" si="1"/>
        <v>#DIV/0!</v>
      </c>
    </row>
    <row r="23" spans="1:11" s="28" customFormat="1" x14ac:dyDescent="0.25">
      <c r="A23" s="102"/>
      <c r="B23" s="102">
        <v>64</v>
      </c>
      <c r="C23" s="102"/>
      <c r="D23" s="102"/>
      <c r="E23" s="105"/>
      <c r="F23" s="102" t="s">
        <v>44</v>
      </c>
      <c r="G23" s="104">
        <v>0</v>
      </c>
      <c r="H23" s="96">
        <v>10</v>
      </c>
      <c r="I23" s="96">
        <v>0</v>
      </c>
      <c r="J23" s="96" t="e">
        <f t="shared" si="0"/>
        <v>#DIV/0!</v>
      </c>
      <c r="K23" s="119">
        <f t="shared" si="1"/>
        <v>0</v>
      </c>
    </row>
    <row r="24" spans="1:11" s="28" customFormat="1" x14ac:dyDescent="0.25">
      <c r="A24" s="102"/>
      <c r="B24" s="102"/>
      <c r="C24" s="102">
        <v>641</v>
      </c>
      <c r="D24" s="102"/>
      <c r="E24" s="105"/>
      <c r="F24" s="102" t="s">
        <v>100</v>
      </c>
      <c r="G24" s="104">
        <v>0</v>
      </c>
      <c r="H24" s="96">
        <v>10</v>
      </c>
      <c r="I24" s="96">
        <v>0</v>
      </c>
      <c r="J24" s="96" t="e">
        <f t="shared" si="0"/>
        <v>#DIV/0!</v>
      </c>
      <c r="K24" s="119">
        <f t="shared" si="1"/>
        <v>0</v>
      </c>
    </row>
    <row r="25" spans="1:11" s="28" customFormat="1" x14ac:dyDescent="0.25">
      <c r="A25" s="102"/>
      <c r="B25" s="102"/>
      <c r="C25" s="102"/>
      <c r="D25" s="102">
        <v>6413</v>
      </c>
      <c r="E25" s="105"/>
      <c r="F25" s="102" t="s">
        <v>101</v>
      </c>
      <c r="G25" s="104">
        <v>0.01</v>
      </c>
      <c r="H25" s="96">
        <v>10</v>
      </c>
      <c r="I25" s="96">
        <v>0</v>
      </c>
      <c r="J25" s="96">
        <f t="shared" si="0"/>
        <v>0</v>
      </c>
      <c r="K25" s="119">
        <f t="shared" si="1"/>
        <v>0</v>
      </c>
    </row>
    <row r="26" spans="1:11" s="27" customFormat="1" ht="13.15" customHeight="1" x14ac:dyDescent="0.25">
      <c r="A26" s="97"/>
      <c r="B26" s="97"/>
      <c r="C26" s="97"/>
      <c r="D26" s="97"/>
      <c r="E26" s="98" t="s">
        <v>74</v>
      </c>
      <c r="F26" s="97" t="s">
        <v>40</v>
      </c>
      <c r="G26" s="99">
        <v>0</v>
      </c>
      <c r="H26" s="100"/>
      <c r="I26" s="100">
        <v>0</v>
      </c>
      <c r="J26" s="100" t="e">
        <f t="shared" si="0"/>
        <v>#DIV/0!</v>
      </c>
      <c r="K26" s="120" t="e">
        <f t="shared" si="1"/>
        <v>#DIV/0!</v>
      </c>
    </row>
    <row r="27" spans="1:11" s="28" customFormat="1" x14ac:dyDescent="0.25">
      <c r="A27" s="102"/>
      <c r="B27" s="102">
        <v>65</v>
      </c>
      <c r="C27" s="102"/>
      <c r="D27" s="102"/>
      <c r="E27" s="105"/>
      <c r="F27" s="110" t="s">
        <v>46</v>
      </c>
      <c r="G27" s="111">
        <f>G28</f>
        <v>33282.370000000003</v>
      </c>
      <c r="H27" s="111"/>
      <c r="I27" s="111">
        <v>42397.64</v>
      </c>
      <c r="J27" s="96">
        <f t="shared" si="0"/>
        <v>127.38768302858239</v>
      </c>
      <c r="K27" s="119" t="e">
        <f t="shared" si="1"/>
        <v>#DIV/0!</v>
      </c>
    </row>
    <row r="28" spans="1:11" s="28" customFormat="1" x14ac:dyDescent="0.25">
      <c r="A28" s="102"/>
      <c r="B28" s="102"/>
      <c r="C28" s="102">
        <v>652</v>
      </c>
      <c r="D28" s="102"/>
      <c r="E28" s="105"/>
      <c r="F28" s="110" t="s">
        <v>46</v>
      </c>
      <c r="G28" s="111">
        <f>G29</f>
        <v>33282.370000000003</v>
      </c>
      <c r="H28" s="111"/>
      <c r="I28" s="111">
        <v>42397.64</v>
      </c>
      <c r="J28" s="96">
        <f t="shared" si="0"/>
        <v>127.38768302858239</v>
      </c>
      <c r="K28" s="119" t="e">
        <f t="shared" si="1"/>
        <v>#DIV/0!</v>
      </c>
    </row>
    <row r="29" spans="1:11" s="28" customFormat="1" x14ac:dyDescent="0.25">
      <c r="A29" s="102"/>
      <c r="B29" s="102"/>
      <c r="C29" s="102"/>
      <c r="D29" s="102">
        <v>6526</v>
      </c>
      <c r="E29" s="105"/>
      <c r="F29" s="110" t="s">
        <v>102</v>
      </c>
      <c r="G29" s="111">
        <v>33282.370000000003</v>
      </c>
      <c r="H29" s="96">
        <v>52970</v>
      </c>
      <c r="I29" s="96">
        <v>42397.64</v>
      </c>
      <c r="J29" s="96">
        <f t="shared" si="0"/>
        <v>127.38768302858239</v>
      </c>
      <c r="K29" s="119">
        <f t="shared" si="1"/>
        <v>80.040853313196152</v>
      </c>
    </row>
    <row r="30" spans="1:11" s="27" customFormat="1" ht="13.15" customHeight="1" x14ac:dyDescent="0.25">
      <c r="A30" s="97"/>
      <c r="B30" s="97"/>
      <c r="C30" s="97"/>
      <c r="D30" s="97"/>
      <c r="E30" s="112" t="s">
        <v>74</v>
      </c>
      <c r="F30" s="113" t="s">
        <v>40</v>
      </c>
      <c r="G30" s="114">
        <v>33282.370000000003</v>
      </c>
      <c r="H30" s="100">
        <v>52970</v>
      </c>
      <c r="I30" s="100">
        <v>42397.64</v>
      </c>
      <c r="J30" s="100">
        <f t="shared" si="0"/>
        <v>127.38768302858239</v>
      </c>
      <c r="K30" s="120">
        <f t="shared" si="1"/>
        <v>80.040853313196152</v>
      </c>
    </row>
    <row r="31" spans="1:11" s="28" customFormat="1" ht="13.15" customHeight="1" x14ac:dyDescent="0.25">
      <c r="A31" s="102"/>
      <c r="B31" s="102">
        <v>66</v>
      </c>
      <c r="C31" s="102"/>
      <c r="D31" s="102"/>
      <c r="E31" s="105"/>
      <c r="F31" s="110" t="s">
        <v>47</v>
      </c>
      <c r="G31" s="111">
        <v>9662.81</v>
      </c>
      <c r="H31" s="111"/>
      <c r="I31" s="111">
        <v>10043.76</v>
      </c>
      <c r="J31" s="96">
        <f t="shared" si="0"/>
        <v>103.94243496457037</v>
      </c>
      <c r="K31" s="119" t="e">
        <f t="shared" si="1"/>
        <v>#DIV/0!</v>
      </c>
    </row>
    <row r="32" spans="1:11" s="28" customFormat="1" ht="13.15" customHeight="1" x14ac:dyDescent="0.25">
      <c r="A32" s="102"/>
      <c r="B32" s="102"/>
      <c r="C32" s="102">
        <v>661</v>
      </c>
      <c r="D32" s="102"/>
      <c r="E32" s="105"/>
      <c r="F32" s="110" t="s">
        <v>178</v>
      </c>
      <c r="G32" s="111">
        <v>261.54000000000002</v>
      </c>
      <c r="H32" s="111"/>
      <c r="I32" s="111">
        <v>2741.9</v>
      </c>
      <c r="J32" s="96">
        <f t="shared" si="0"/>
        <v>1048.3673625449262</v>
      </c>
      <c r="K32" s="119" t="e">
        <f t="shared" si="1"/>
        <v>#DIV/0!</v>
      </c>
    </row>
    <row r="33" spans="1:11" s="28" customFormat="1" ht="13.15" customHeight="1" x14ac:dyDescent="0.25">
      <c r="A33" s="102"/>
      <c r="B33" s="102"/>
      <c r="C33" s="102"/>
      <c r="D33" s="102">
        <v>6614</v>
      </c>
      <c r="E33" s="105"/>
      <c r="F33" s="110" t="s">
        <v>103</v>
      </c>
      <c r="G33" s="111">
        <v>0</v>
      </c>
      <c r="H33" s="96">
        <v>0</v>
      </c>
      <c r="I33" s="96">
        <v>0</v>
      </c>
      <c r="J33" s="96" t="e">
        <f t="shared" si="0"/>
        <v>#DIV/0!</v>
      </c>
      <c r="K33" s="119" t="e">
        <f t="shared" si="1"/>
        <v>#DIV/0!</v>
      </c>
    </row>
    <row r="34" spans="1:11" s="27" customFormat="1" ht="13.15" customHeight="1" x14ac:dyDescent="0.25">
      <c r="A34" s="97"/>
      <c r="B34" s="97"/>
      <c r="C34" s="97"/>
      <c r="D34" s="97"/>
      <c r="E34" s="97" t="s">
        <v>75</v>
      </c>
      <c r="F34" s="113" t="s">
        <v>34</v>
      </c>
      <c r="G34" s="114">
        <v>0</v>
      </c>
      <c r="H34" s="100"/>
      <c r="I34" s="100">
        <v>22.4</v>
      </c>
      <c r="J34" s="100" t="e">
        <f t="shared" si="0"/>
        <v>#DIV/0!</v>
      </c>
      <c r="K34" s="120" t="e">
        <f t="shared" si="1"/>
        <v>#DIV/0!</v>
      </c>
    </row>
    <row r="35" spans="1:11" s="28" customFormat="1" ht="12.6" customHeight="1" x14ac:dyDescent="0.25">
      <c r="A35" s="102"/>
      <c r="B35" s="102"/>
      <c r="C35" s="102"/>
      <c r="D35" s="102">
        <v>6615</v>
      </c>
      <c r="E35" s="105"/>
      <c r="F35" s="110" t="s">
        <v>104</v>
      </c>
      <c r="G35" s="111">
        <v>261.54000000000002</v>
      </c>
      <c r="H35" s="96">
        <v>4000</v>
      </c>
      <c r="I35" s="96">
        <v>2719.5</v>
      </c>
      <c r="J35" s="96">
        <f t="shared" si="0"/>
        <v>1039.8027070428998</v>
      </c>
      <c r="K35" s="119">
        <f t="shared" si="1"/>
        <v>67.987499999999997</v>
      </c>
    </row>
    <row r="36" spans="1:11" s="27" customFormat="1" x14ac:dyDescent="0.25">
      <c r="A36" s="97"/>
      <c r="B36" s="97"/>
      <c r="C36" s="97"/>
      <c r="D36" s="97"/>
      <c r="E36" s="97" t="s">
        <v>75</v>
      </c>
      <c r="F36" s="113" t="s">
        <v>34</v>
      </c>
      <c r="G36" s="114">
        <v>261.54000000000002</v>
      </c>
      <c r="H36" s="100"/>
      <c r="I36" s="100">
        <v>2719.5</v>
      </c>
      <c r="J36" s="100">
        <f t="shared" si="0"/>
        <v>1039.8027070428998</v>
      </c>
      <c r="K36" s="120" t="e">
        <f t="shared" si="1"/>
        <v>#DIV/0!</v>
      </c>
    </row>
    <row r="37" spans="1:11" s="28" customFormat="1" ht="14.45" customHeight="1" x14ac:dyDescent="0.25">
      <c r="A37" s="102"/>
      <c r="B37" s="102"/>
      <c r="C37" s="102">
        <v>663</v>
      </c>
      <c r="D37" s="102"/>
      <c r="E37" s="102"/>
      <c r="F37" s="110" t="s">
        <v>105</v>
      </c>
      <c r="G37" s="111">
        <v>9401.27</v>
      </c>
      <c r="H37" s="111"/>
      <c r="I37" s="111">
        <v>7301.86</v>
      </c>
      <c r="J37" s="96">
        <f t="shared" si="0"/>
        <v>77.668868142282903</v>
      </c>
      <c r="K37" s="119" t="e">
        <f t="shared" si="1"/>
        <v>#DIV/0!</v>
      </c>
    </row>
    <row r="38" spans="1:11" s="28" customFormat="1" x14ac:dyDescent="0.25">
      <c r="A38" s="102"/>
      <c r="B38" s="102"/>
      <c r="C38" s="102"/>
      <c r="D38" s="102">
        <v>6631</v>
      </c>
      <c r="E38" s="102"/>
      <c r="F38" s="110" t="s">
        <v>106</v>
      </c>
      <c r="G38" s="111">
        <v>6090.27</v>
      </c>
      <c r="H38" s="96">
        <v>0</v>
      </c>
      <c r="I38" s="96">
        <v>2451.86</v>
      </c>
      <c r="J38" s="96">
        <f t="shared" si="0"/>
        <v>40.258642063488153</v>
      </c>
      <c r="K38" s="119" t="e">
        <f t="shared" si="1"/>
        <v>#DIV/0!</v>
      </c>
    </row>
    <row r="39" spans="1:11" s="27" customFormat="1" x14ac:dyDescent="0.25">
      <c r="A39" s="97"/>
      <c r="B39" s="97"/>
      <c r="C39" s="97"/>
      <c r="D39" s="97"/>
      <c r="E39" s="97" t="s">
        <v>107</v>
      </c>
      <c r="F39" s="113" t="s">
        <v>108</v>
      </c>
      <c r="G39" s="114">
        <v>6090.27</v>
      </c>
      <c r="H39" s="100"/>
      <c r="I39" s="100">
        <v>2451.86</v>
      </c>
      <c r="J39" s="100">
        <f t="shared" si="0"/>
        <v>40.258642063488153</v>
      </c>
      <c r="K39" s="120" t="e">
        <f t="shared" si="1"/>
        <v>#DIV/0!</v>
      </c>
    </row>
    <row r="40" spans="1:11" s="28" customFormat="1" x14ac:dyDescent="0.25">
      <c r="A40" s="102"/>
      <c r="B40" s="102"/>
      <c r="C40" s="102"/>
      <c r="D40" s="102">
        <v>6632</v>
      </c>
      <c r="E40" s="102"/>
      <c r="F40" s="110" t="s">
        <v>109</v>
      </c>
      <c r="G40" s="111">
        <v>3311</v>
      </c>
      <c r="H40" s="96">
        <v>0</v>
      </c>
      <c r="I40" s="96">
        <v>4850</v>
      </c>
      <c r="J40" s="96">
        <f t="shared" si="0"/>
        <v>146.48142555119298</v>
      </c>
      <c r="K40" s="119" t="e">
        <f t="shared" si="1"/>
        <v>#DIV/0!</v>
      </c>
    </row>
    <row r="41" spans="1:11" s="27" customFormat="1" x14ac:dyDescent="0.25">
      <c r="A41" s="97"/>
      <c r="B41" s="97"/>
      <c r="C41" s="97"/>
      <c r="D41" s="97"/>
      <c r="E41" s="112" t="s">
        <v>107</v>
      </c>
      <c r="F41" s="113" t="s">
        <v>108</v>
      </c>
      <c r="G41" s="114">
        <v>3311</v>
      </c>
      <c r="H41" s="100"/>
      <c r="I41" s="100">
        <v>4850</v>
      </c>
      <c r="J41" s="100">
        <f t="shared" si="0"/>
        <v>146.48142555119298</v>
      </c>
      <c r="K41" s="120" t="e">
        <f t="shared" si="1"/>
        <v>#DIV/0!</v>
      </c>
    </row>
    <row r="42" spans="1:11" s="28" customFormat="1" ht="22.5" x14ac:dyDescent="0.25">
      <c r="A42" s="102"/>
      <c r="B42" s="102">
        <v>67</v>
      </c>
      <c r="C42" s="102"/>
      <c r="D42" s="102"/>
      <c r="E42" s="105"/>
      <c r="F42" s="94" t="s">
        <v>39</v>
      </c>
      <c r="G42" s="95">
        <v>121870.7</v>
      </c>
      <c r="H42" s="95">
        <v>97970</v>
      </c>
      <c r="I42" s="95">
        <v>138402.85</v>
      </c>
      <c r="J42" s="96">
        <f t="shared" si="0"/>
        <v>113.56531963794416</v>
      </c>
      <c r="K42" s="119">
        <f t="shared" si="1"/>
        <v>141.27064407471676</v>
      </c>
    </row>
    <row r="43" spans="1:11" s="28" customFormat="1" x14ac:dyDescent="0.25">
      <c r="A43" s="102"/>
      <c r="B43" s="102"/>
      <c r="C43" s="102">
        <v>671</v>
      </c>
      <c r="D43" s="102"/>
      <c r="E43" s="105"/>
      <c r="F43" s="94" t="s">
        <v>110</v>
      </c>
      <c r="G43" s="95">
        <f>G44+G47</f>
        <v>121870.7</v>
      </c>
      <c r="H43" s="95">
        <v>97970</v>
      </c>
      <c r="I43" s="95">
        <v>138402.85</v>
      </c>
      <c r="J43" s="96">
        <f t="shared" si="0"/>
        <v>113.56531963794416</v>
      </c>
      <c r="K43" s="119">
        <f t="shared" si="1"/>
        <v>141.27064407471676</v>
      </c>
    </row>
    <row r="44" spans="1:11" s="28" customFormat="1" x14ac:dyDescent="0.25">
      <c r="A44" s="102"/>
      <c r="B44" s="102"/>
      <c r="C44" s="102"/>
      <c r="D44" s="102">
        <v>6711</v>
      </c>
      <c r="E44" s="105"/>
      <c r="F44" s="94" t="s">
        <v>110</v>
      </c>
      <c r="G44" s="95">
        <v>117745.7</v>
      </c>
      <c r="H44" s="95">
        <v>97970</v>
      </c>
      <c r="I44" s="95">
        <v>131852.85</v>
      </c>
      <c r="J44" s="96">
        <f t="shared" si="0"/>
        <v>111.98103200371649</v>
      </c>
      <c r="K44" s="119">
        <f t="shared" si="1"/>
        <v>134.58492395631316</v>
      </c>
    </row>
    <row r="45" spans="1:11" s="27" customFormat="1" x14ac:dyDescent="0.25">
      <c r="A45" s="97"/>
      <c r="B45" s="97"/>
      <c r="C45" s="97"/>
      <c r="D45" s="97"/>
      <c r="E45" s="97" t="s">
        <v>78</v>
      </c>
      <c r="F45" s="115" t="s">
        <v>80</v>
      </c>
      <c r="G45" s="116" t="s">
        <v>311</v>
      </c>
      <c r="H45" s="100">
        <v>54000</v>
      </c>
      <c r="I45" s="100">
        <v>42545.15</v>
      </c>
      <c r="J45" s="100" t="e">
        <f t="shared" si="0"/>
        <v>#VALUE!</v>
      </c>
      <c r="K45" s="120">
        <f t="shared" si="1"/>
        <v>78.787314814814806</v>
      </c>
    </row>
    <row r="46" spans="1:11" s="27" customFormat="1" x14ac:dyDescent="0.25">
      <c r="A46" s="97"/>
      <c r="B46" s="97"/>
      <c r="C46" s="97"/>
      <c r="D46" s="97"/>
      <c r="E46" s="97" t="s">
        <v>76</v>
      </c>
      <c r="F46" s="115" t="s">
        <v>48</v>
      </c>
      <c r="G46" s="116">
        <v>43970</v>
      </c>
      <c r="H46" s="100">
        <v>43970</v>
      </c>
      <c r="I46" s="100">
        <v>89307.7</v>
      </c>
      <c r="J46" s="100">
        <f t="shared" si="0"/>
        <v>203.11052990675461</v>
      </c>
      <c r="K46" s="120">
        <f t="shared" si="1"/>
        <v>203.11052990675461</v>
      </c>
    </row>
    <row r="47" spans="1:11" s="28" customFormat="1" ht="15" customHeight="1" x14ac:dyDescent="0.25">
      <c r="A47" s="102"/>
      <c r="B47" s="102"/>
      <c r="C47" s="102"/>
      <c r="D47" s="102">
        <v>6712</v>
      </c>
      <c r="E47" s="105"/>
      <c r="F47" s="117" t="s">
        <v>179</v>
      </c>
      <c r="G47" s="118">
        <v>4125</v>
      </c>
      <c r="H47" s="96">
        <v>0</v>
      </c>
      <c r="I47" s="96">
        <v>6550</v>
      </c>
      <c r="J47" s="96">
        <f t="shared" si="0"/>
        <v>158.78787878787878</v>
      </c>
      <c r="K47" s="120" t="e">
        <f t="shared" si="1"/>
        <v>#DIV/0!</v>
      </c>
    </row>
    <row r="48" spans="1:11" x14ac:dyDescent="0.25">
      <c r="A48" s="108"/>
      <c r="B48" s="108"/>
      <c r="C48" s="108"/>
      <c r="D48" s="108"/>
      <c r="E48" s="97" t="s">
        <v>76</v>
      </c>
      <c r="F48" s="115" t="s">
        <v>48</v>
      </c>
      <c r="G48" s="116">
        <v>4125</v>
      </c>
      <c r="H48" s="109">
        <v>0</v>
      </c>
      <c r="I48" s="109">
        <v>6550</v>
      </c>
      <c r="J48" s="109">
        <f t="shared" si="0"/>
        <v>158.78787878787878</v>
      </c>
      <c r="K48" s="120" t="e">
        <f t="shared" si="1"/>
        <v>#DIV/0!</v>
      </c>
    </row>
    <row r="49" spans="1:12" s="28" customFormat="1" x14ac:dyDescent="0.25">
      <c r="A49" s="102">
        <v>7</v>
      </c>
      <c r="B49" s="102"/>
      <c r="C49" s="102"/>
      <c r="D49" s="102"/>
      <c r="E49" s="102"/>
      <c r="F49" s="94" t="s">
        <v>116</v>
      </c>
      <c r="G49" s="95">
        <v>0</v>
      </c>
      <c r="H49" s="96">
        <v>17000</v>
      </c>
      <c r="I49" s="96">
        <v>0</v>
      </c>
      <c r="J49" s="96" t="e">
        <f t="shared" si="0"/>
        <v>#DIV/0!</v>
      </c>
      <c r="K49" s="120">
        <f t="shared" si="1"/>
        <v>0</v>
      </c>
    </row>
    <row r="50" spans="1:12" s="28" customFormat="1" x14ac:dyDescent="0.25">
      <c r="A50" s="102"/>
      <c r="B50" s="102">
        <v>72</v>
      </c>
      <c r="C50" s="102"/>
      <c r="D50" s="102"/>
      <c r="E50" s="102"/>
      <c r="F50" s="94" t="s">
        <v>117</v>
      </c>
      <c r="G50" s="95">
        <v>0</v>
      </c>
      <c r="H50" s="96">
        <v>0</v>
      </c>
      <c r="I50" s="96">
        <v>0</v>
      </c>
      <c r="J50" s="96" t="e">
        <f t="shared" si="0"/>
        <v>#DIV/0!</v>
      </c>
      <c r="K50" s="120" t="e">
        <f t="shared" si="1"/>
        <v>#DIV/0!</v>
      </c>
    </row>
    <row r="51" spans="1:12" s="28" customFormat="1" x14ac:dyDescent="0.25">
      <c r="A51" s="102"/>
      <c r="B51" s="102"/>
      <c r="C51" s="102">
        <v>721</v>
      </c>
      <c r="D51" s="102"/>
      <c r="E51" s="102"/>
      <c r="F51" s="94" t="s">
        <v>118</v>
      </c>
      <c r="G51" s="95">
        <v>0</v>
      </c>
      <c r="H51" s="96">
        <v>0</v>
      </c>
      <c r="I51" s="96">
        <v>0</v>
      </c>
      <c r="J51" s="96" t="e">
        <f t="shared" si="0"/>
        <v>#DIV/0!</v>
      </c>
      <c r="K51" s="120" t="e">
        <f t="shared" si="1"/>
        <v>#DIV/0!</v>
      </c>
    </row>
    <row r="52" spans="1:12" s="28" customFormat="1" x14ac:dyDescent="0.25">
      <c r="A52" s="102"/>
      <c r="B52" s="102"/>
      <c r="C52" s="102"/>
      <c r="D52" s="102">
        <v>7211</v>
      </c>
      <c r="E52" s="102"/>
      <c r="F52" s="94" t="s">
        <v>119</v>
      </c>
      <c r="G52" s="95">
        <v>0</v>
      </c>
      <c r="H52" s="96">
        <v>0</v>
      </c>
      <c r="I52" s="96">
        <v>0</v>
      </c>
      <c r="J52" s="96" t="e">
        <f t="shared" si="0"/>
        <v>#DIV/0!</v>
      </c>
      <c r="K52" s="120" t="e">
        <f t="shared" si="1"/>
        <v>#DIV/0!</v>
      </c>
    </row>
    <row r="53" spans="1:12" x14ac:dyDescent="0.25">
      <c r="A53" s="108"/>
      <c r="B53" s="108"/>
      <c r="C53" s="108"/>
      <c r="D53" s="108"/>
      <c r="E53" s="97" t="s">
        <v>120</v>
      </c>
      <c r="F53" s="115" t="s">
        <v>116</v>
      </c>
      <c r="G53" s="116">
        <v>0</v>
      </c>
      <c r="H53" s="109">
        <v>0</v>
      </c>
      <c r="I53" s="109">
        <v>0</v>
      </c>
      <c r="J53" s="109" t="e">
        <f t="shared" si="0"/>
        <v>#DIV/0!</v>
      </c>
      <c r="K53" s="120" t="e">
        <f t="shared" si="1"/>
        <v>#DIV/0!</v>
      </c>
    </row>
    <row r="54" spans="1:12" s="29" customFormat="1" x14ac:dyDescent="0.25">
      <c r="A54" s="105"/>
      <c r="B54" s="105"/>
      <c r="C54" s="105"/>
      <c r="D54" s="105"/>
      <c r="E54" s="105"/>
      <c r="F54" s="117" t="s">
        <v>180</v>
      </c>
      <c r="G54" s="118">
        <v>1368934.24</v>
      </c>
      <c r="H54" s="96">
        <v>1569150</v>
      </c>
      <c r="I54" s="96">
        <v>1712146.13</v>
      </c>
      <c r="J54" s="96">
        <f t="shared" si="0"/>
        <v>125.0714665446603</v>
      </c>
      <c r="K54" s="119">
        <f t="shared" si="1"/>
        <v>109.11296753019151</v>
      </c>
    </row>
    <row r="55" spans="1:12" s="28" customFormat="1" x14ac:dyDescent="0.25">
      <c r="A55" s="97"/>
      <c r="B55" s="97"/>
      <c r="C55" s="97"/>
      <c r="D55" s="97"/>
      <c r="E55" s="112"/>
      <c r="F55" s="115"/>
      <c r="G55" s="116"/>
      <c r="H55" s="100"/>
      <c r="I55" s="100"/>
      <c r="J55" s="109" t="e">
        <f t="shared" si="0"/>
        <v>#DIV/0!</v>
      </c>
      <c r="K55" s="121" t="e">
        <f t="shared" si="1"/>
        <v>#DIV/0!</v>
      </c>
    </row>
    <row r="56" spans="1:12" s="28" customFormat="1" x14ac:dyDescent="0.25">
      <c r="A56" s="102"/>
      <c r="B56" s="82"/>
      <c r="C56" s="82"/>
      <c r="D56" s="82"/>
      <c r="E56" s="82"/>
      <c r="F56" s="83"/>
      <c r="G56" s="84"/>
      <c r="H56" s="85"/>
      <c r="I56" s="85"/>
      <c r="J56" s="85"/>
    </row>
    <row r="57" spans="1:12" s="28" customFormat="1" ht="15.75" x14ac:dyDescent="0.25">
      <c r="A57" s="82"/>
      <c r="B57" s="64"/>
      <c r="C57" s="64"/>
      <c r="D57" s="64"/>
      <c r="E57" s="64"/>
      <c r="F57" s="64"/>
      <c r="G57" s="64"/>
      <c r="H57" s="64"/>
      <c r="I57" s="64"/>
      <c r="J57" s="64"/>
      <c r="K57"/>
    </row>
    <row r="58" spans="1:12" s="28" customFormat="1" ht="15.75" customHeight="1" x14ac:dyDescent="0.25">
      <c r="A58" s="49" t="s">
        <v>202</v>
      </c>
      <c r="B58" s="64"/>
      <c r="C58" s="64"/>
      <c r="D58" s="64"/>
      <c r="E58" s="64"/>
      <c r="F58" s="64"/>
      <c r="G58" s="64"/>
      <c r="H58" s="64"/>
      <c r="I58" s="64"/>
      <c r="J58" s="50"/>
      <c r="K58"/>
      <c r="L58" s="27"/>
    </row>
    <row r="59" spans="1:12" s="27" customFormat="1" ht="45.75" x14ac:dyDescent="0.25">
      <c r="A59" s="49"/>
      <c r="B59" s="58" t="s">
        <v>13</v>
      </c>
      <c r="C59" s="58" t="s">
        <v>94</v>
      </c>
      <c r="D59" s="58" t="s">
        <v>95</v>
      </c>
      <c r="E59" s="58" t="s">
        <v>14</v>
      </c>
      <c r="F59" s="62" t="s">
        <v>17</v>
      </c>
      <c r="G59" s="62" t="s">
        <v>298</v>
      </c>
      <c r="H59" s="63" t="s">
        <v>231</v>
      </c>
      <c r="I59" s="63" t="s">
        <v>299</v>
      </c>
      <c r="J59" s="92" t="s">
        <v>186</v>
      </c>
      <c r="K59" s="59" t="s">
        <v>185</v>
      </c>
    </row>
    <row r="60" spans="1:12" s="27" customFormat="1" x14ac:dyDescent="0.25">
      <c r="A60" s="57" t="s">
        <v>12</v>
      </c>
      <c r="B60" s="94"/>
      <c r="C60" s="94"/>
      <c r="D60" s="94"/>
      <c r="E60" s="94"/>
      <c r="F60" s="94" t="s">
        <v>18</v>
      </c>
      <c r="G60" s="95">
        <v>1358209.88</v>
      </c>
      <c r="H60" s="95"/>
      <c r="I60" s="95">
        <v>1677309.69</v>
      </c>
      <c r="J60" s="96">
        <f>I60/G60*100</f>
        <v>123.49414583849148</v>
      </c>
      <c r="K60" s="121" t="e">
        <f>I60/H60*100</f>
        <v>#DIV/0!</v>
      </c>
    </row>
    <row r="61" spans="1:12" s="27" customFormat="1" x14ac:dyDescent="0.25">
      <c r="A61" s="94">
        <v>3</v>
      </c>
      <c r="B61" s="94">
        <v>31</v>
      </c>
      <c r="C61" s="94"/>
      <c r="D61" s="94"/>
      <c r="E61" s="94"/>
      <c r="F61" s="94" t="s">
        <v>19</v>
      </c>
      <c r="G61" s="95">
        <v>1112986.27</v>
      </c>
      <c r="H61" s="95">
        <v>1192980</v>
      </c>
      <c r="I61" s="95">
        <v>1405830.96</v>
      </c>
      <c r="J61" s="96">
        <f t="shared" ref="J61:J138" si="2">I61/G61*100</f>
        <v>126.31161748293624</v>
      </c>
      <c r="K61" s="121">
        <f t="shared" ref="K61:K138" si="3">I61/H61*100</f>
        <v>117.84195543932002</v>
      </c>
      <c r="L61" s="28"/>
    </row>
    <row r="62" spans="1:12" s="28" customFormat="1" x14ac:dyDescent="0.25">
      <c r="A62" s="94"/>
      <c r="B62" s="94"/>
      <c r="C62" s="94">
        <v>311</v>
      </c>
      <c r="D62" s="94"/>
      <c r="E62" s="94"/>
      <c r="F62" s="94" t="s">
        <v>111</v>
      </c>
      <c r="G62" s="95">
        <v>923185.9</v>
      </c>
      <c r="H62" s="95"/>
      <c r="I62" s="95">
        <v>1167827.02</v>
      </c>
      <c r="J62" s="96">
        <f t="shared" si="2"/>
        <v>126.49965949436618</v>
      </c>
      <c r="K62" s="121" t="e">
        <f t="shared" si="3"/>
        <v>#DIV/0!</v>
      </c>
    </row>
    <row r="63" spans="1:12" s="28" customFormat="1" ht="36.75" customHeight="1" x14ac:dyDescent="0.25">
      <c r="A63" s="94"/>
      <c r="B63" s="94"/>
      <c r="C63" s="94"/>
      <c r="D63" s="94">
        <v>3111</v>
      </c>
      <c r="E63" s="94"/>
      <c r="F63" s="94" t="s">
        <v>112</v>
      </c>
      <c r="G63" s="95">
        <v>893902.15</v>
      </c>
      <c r="H63" s="95">
        <v>0</v>
      </c>
      <c r="I63" s="95">
        <v>1128849.17</v>
      </c>
      <c r="J63" s="96">
        <f t="shared" si="2"/>
        <v>126.28330405067265</v>
      </c>
      <c r="K63" s="119" t="e">
        <f t="shared" si="3"/>
        <v>#DIV/0!</v>
      </c>
      <c r="L63"/>
    </row>
    <row r="64" spans="1:12" x14ac:dyDescent="0.25">
      <c r="A64" s="94"/>
      <c r="B64" s="108"/>
      <c r="C64" s="108"/>
      <c r="D64" s="108"/>
      <c r="E64" s="97" t="s">
        <v>78</v>
      </c>
      <c r="F64" s="97" t="s">
        <v>81</v>
      </c>
      <c r="G64" s="99">
        <v>12381.4</v>
      </c>
      <c r="H64" s="109">
        <v>0</v>
      </c>
      <c r="I64" s="109">
        <v>19040.89</v>
      </c>
      <c r="J64" s="109">
        <f t="shared" si="2"/>
        <v>153.78624388195198</v>
      </c>
      <c r="K64" s="121" t="e">
        <f t="shared" si="3"/>
        <v>#DIV/0!</v>
      </c>
    </row>
    <row r="65" spans="1:12" x14ac:dyDescent="0.25">
      <c r="A65" s="108"/>
      <c r="B65" s="108"/>
      <c r="C65" s="108"/>
      <c r="D65" s="108"/>
      <c r="E65" s="97" t="s">
        <v>73</v>
      </c>
      <c r="F65" s="97" t="s">
        <v>49</v>
      </c>
      <c r="G65" s="99">
        <v>848132.21</v>
      </c>
      <c r="H65" s="109">
        <v>0</v>
      </c>
      <c r="I65" s="109">
        <v>1061040.75</v>
      </c>
      <c r="J65" s="109">
        <f t="shared" si="2"/>
        <v>125.10322535681082</v>
      </c>
      <c r="K65" s="121" t="e">
        <f t="shared" si="3"/>
        <v>#DIV/0!</v>
      </c>
      <c r="L65" s="60"/>
    </row>
    <row r="66" spans="1:12" s="60" customFormat="1" ht="47.45" customHeight="1" x14ac:dyDescent="0.25">
      <c r="A66" s="108"/>
      <c r="B66" s="108"/>
      <c r="C66" s="108"/>
      <c r="D66" s="108"/>
      <c r="E66" s="97" t="s">
        <v>74</v>
      </c>
      <c r="F66" s="97" t="s">
        <v>45</v>
      </c>
      <c r="G66" s="99">
        <v>7917.6</v>
      </c>
      <c r="H66" s="109">
        <v>0</v>
      </c>
      <c r="I66" s="109">
        <v>12673.11</v>
      </c>
      <c r="J66" s="109">
        <f t="shared" si="2"/>
        <v>160.06251894513488</v>
      </c>
      <c r="K66" s="121"/>
      <c r="L66"/>
    </row>
    <row r="67" spans="1:12" ht="15.75" customHeight="1" x14ac:dyDescent="0.25">
      <c r="A67" s="108"/>
      <c r="B67" s="108"/>
      <c r="C67" s="108"/>
      <c r="D67" s="108"/>
      <c r="E67" s="97" t="s">
        <v>72</v>
      </c>
      <c r="F67" s="97" t="s">
        <v>227</v>
      </c>
      <c r="G67" s="99">
        <v>25470.94</v>
      </c>
      <c r="H67" s="109">
        <v>0</v>
      </c>
      <c r="I67" s="109">
        <v>36094.42</v>
      </c>
      <c r="J67" s="109">
        <f t="shared" si="2"/>
        <v>141.70823691626615</v>
      </c>
      <c r="K67" s="121" t="e">
        <f t="shared" si="3"/>
        <v>#DIV/0!</v>
      </c>
      <c r="L67" s="28"/>
    </row>
    <row r="68" spans="1:12" s="28" customFormat="1" ht="15.75" customHeight="1" x14ac:dyDescent="0.25">
      <c r="A68" s="108"/>
      <c r="B68" s="102"/>
      <c r="C68" s="102"/>
      <c r="D68" s="102">
        <v>3113</v>
      </c>
      <c r="E68" s="102"/>
      <c r="F68" s="102" t="s">
        <v>113</v>
      </c>
      <c r="G68" s="104">
        <v>11586.11</v>
      </c>
      <c r="H68" s="96"/>
      <c r="I68" s="96">
        <v>16767.62</v>
      </c>
      <c r="J68" s="96">
        <f t="shared" si="2"/>
        <v>144.72174008360008</v>
      </c>
      <c r="K68" s="119" t="e">
        <f t="shared" si="3"/>
        <v>#DIV/0!</v>
      </c>
    </row>
    <row r="69" spans="1:12" s="28" customFormat="1" ht="15.75" customHeight="1" x14ac:dyDescent="0.25">
      <c r="A69" s="102"/>
      <c r="B69" s="102"/>
      <c r="C69" s="102"/>
      <c r="D69" s="102"/>
      <c r="E69" s="102" t="s">
        <v>74</v>
      </c>
      <c r="F69" s="102" t="s">
        <v>227</v>
      </c>
      <c r="G69" s="104">
        <v>0</v>
      </c>
      <c r="H69" s="96"/>
      <c r="I69" s="96">
        <v>415.87</v>
      </c>
      <c r="J69" s="96" t="e">
        <f t="shared" si="2"/>
        <v>#DIV/0!</v>
      </c>
      <c r="K69" s="119"/>
    </row>
    <row r="70" spans="1:12" s="28" customFormat="1" ht="15.75" customHeight="1" x14ac:dyDescent="0.25">
      <c r="A70" s="102"/>
      <c r="B70" s="108"/>
      <c r="C70" s="108"/>
      <c r="D70" s="108"/>
      <c r="E70" s="97" t="s">
        <v>73</v>
      </c>
      <c r="F70" s="97" t="s">
        <v>49</v>
      </c>
      <c r="G70" s="99">
        <v>10909.79</v>
      </c>
      <c r="H70" s="109"/>
      <c r="I70" s="109">
        <v>16301.3</v>
      </c>
      <c r="J70" s="109">
        <f t="shared" si="2"/>
        <v>149.41900806523313</v>
      </c>
      <c r="K70" s="121" t="e">
        <f t="shared" si="3"/>
        <v>#DIV/0!</v>
      </c>
      <c r="L70"/>
    </row>
    <row r="71" spans="1:12" x14ac:dyDescent="0.25">
      <c r="A71" s="108"/>
      <c r="B71" s="108"/>
      <c r="C71" s="108"/>
      <c r="D71" s="108"/>
      <c r="E71" s="97" t="s">
        <v>74</v>
      </c>
      <c r="F71" s="97" t="s">
        <v>45</v>
      </c>
      <c r="G71" s="99">
        <v>676.32</v>
      </c>
      <c r="H71" s="109"/>
      <c r="I71" s="109">
        <v>50.45</v>
      </c>
      <c r="J71" s="109">
        <f t="shared" si="2"/>
        <v>7.4594866335462502</v>
      </c>
      <c r="K71" s="121"/>
    </row>
    <row r="72" spans="1:12" x14ac:dyDescent="0.25">
      <c r="A72" s="108"/>
      <c r="B72" s="102"/>
      <c r="C72" s="102"/>
      <c r="D72" s="102">
        <v>3114</v>
      </c>
      <c r="E72" s="102"/>
      <c r="F72" s="102" t="s">
        <v>114</v>
      </c>
      <c r="G72" s="104">
        <v>17697.64</v>
      </c>
      <c r="H72" s="96"/>
      <c r="I72" s="96">
        <v>22210.23</v>
      </c>
      <c r="J72" s="96">
        <f t="shared" si="2"/>
        <v>125.49825852486546</v>
      </c>
      <c r="K72" s="119" t="e">
        <f t="shared" si="3"/>
        <v>#DIV/0!</v>
      </c>
    </row>
    <row r="73" spans="1:12" x14ac:dyDescent="0.25">
      <c r="A73" s="102"/>
      <c r="B73" s="108"/>
      <c r="C73" s="108"/>
      <c r="D73" s="108"/>
      <c r="E73" s="112" t="s">
        <v>73</v>
      </c>
      <c r="F73" s="97" t="s">
        <v>49</v>
      </c>
      <c r="G73" s="99">
        <v>17697.64</v>
      </c>
      <c r="H73" s="109"/>
      <c r="I73" s="109">
        <v>22210.23</v>
      </c>
      <c r="J73" s="109">
        <f t="shared" si="2"/>
        <v>125.49825852486546</v>
      </c>
      <c r="K73" s="121" t="e">
        <f t="shared" si="3"/>
        <v>#DIV/0!</v>
      </c>
    </row>
    <row r="74" spans="1:12" x14ac:dyDescent="0.25">
      <c r="A74" s="108"/>
      <c r="B74" s="102"/>
      <c r="C74" s="102">
        <v>312</v>
      </c>
      <c r="D74" s="102"/>
      <c r="E74" s="122"/>
      <c r="F74" s="102" t="s">
        <v>115</v>
      </c>
      <c r="G74" s="104">
        <v>46159.97</v>
      </c>
      <c r="H74" s="96"/>
      <c r="I74" s="96">
        <v>51102.11</v>
      </c>
      <c r="J74" s="96">
        <f t="shared" si="2"/>
        <v>110.70654941933454</v>
      </c>
      <c r="K74" s="119" t="e">
        <f t="shared" si="3"/>
        <v>#DIV/0!</v>
      </c>
      <c r="L74" s="28"/>
    </row>
    <row r="75" spans="1:12" s="28" customFormat="1" x14ac:dyDescent="0.25">
      <c r="A75" s="102"/>
      <c r="B75" s="102"/>
      <c r="C75" s="102"/>
      <c r="D75" s="102">
        <v>3121</v>
      </c>
      <c r="E75" s="122"/>
      <c r="F75" s="102" t="s">
        <v>115</v>
      </c>
      <c r="G75" s="104">
        <v>46159.97</v>
      </c>
      <c r="H75" s="104"/>
      <c r="I75" s="104">
        <v>51102.11</v>
      </c>
      <c r="J75" s="96">
        <f t="shared" si="2"/>
        <v>110.70654941933454</v>
      </c>
      <c r="K75" s="119" t="e">
        <f t="shared" si="3"/>
        <v>#DIV/0!</v>
      </c>
    </row>
    <row r="76" spans="1:12" s="28" customFormat="1" x14ac:dyDescent="0.25">
      <c r="A76" s="102"/>
      <c r="B76" s="97"/>
      <c r="C76" s="97"/>
      <c r="D76" s="97"/>
      <c r="E76" s="112" t="s">
        <v>78</v>
      </c>
      <c r="F76" s="97" t="s">
        <v>81</v>
      </c>
      <c r="G76" s="99">
        <v>2500</v>
      </c>
      <c r="H76" s="100"/>
      <c r="I76" s="100">
        <v>4700</v>
      </c>
      <c r="J76" s="109">
        <f t="shared" si="2"/>
        <v>188</v>
      </c>
      <c r="K76" s="121" t="e">
        <f t="shared" si="3"/>
        <v>#DIV/0!</v>
      </c>
      <c r="L76"/>
    </row>
    <row r="77" spans="1:12" x14ac:dyDescent="0.25">
      <c r="A77" s="97"/>
      <c r="B77" s="97"/>
      <c r="C77" s="97"/>
      <c r="D77" s="97"/>
      <c r="E77" s="112" t="s">
        <v>73</v>
      </c>
      <c r="F77" s="97" t="s">
        <v>49</v>
      </c>
      <c r="G77" s="99">
        <v>41925.870000000003</v>
      </c>
      <c r="H77" s="100"/>
      <c r="I77" s="100">
        <v>44154.04</v>
      </c>
      <c r="J77" s="109">
        <f t="shared" si="2"/>
        <v>105.31454684184251</v>
      </c>
      <c r="K77" s="121" t="e">
        <f t="shared" si="3"/>
        <v>#DIV/0!</v>
      </c>
    </row>
    <row r="78" spans="1:12" x14ac:dyDescent="0.25">
      <c r="A78" s="97"/>
      <c r="B78" s="97"/>
      <c r="C78" s="97"/>
      <c r="D78" s="97"/>
      <c r="E78" s="112" t="s">
        <v>74</v>
      </c>
      <c r="F78" s="97" t="s">
        <v>45</v>
      </c>
      <c r="G78" s="99"/>
      <c r="H78" s="100"/>
      <c r="I78" s="100">
        <v>448.07</v>
      </c>
      <c r="J78" s="109"/>
      <c r="K78" s="121"/>
      <c r="L78" s="28"/>
    </row>
    <row r="79" spans="1:12" s="28" customFormat="1" x14ac:dyDescent="0.25">
      <c r="A79" s="97"/>
      <c r="B79" s="97"/>
      <c r="C79" s="97"/>
      <c r="D79" s="97"/>
      <c r="E79" s="112" t="s">
        <v>72</v>
      </c>
      <c r="F79" s="97" t="s">
        <v>228</v>
      </c>
      <c r="G79" s="99">
        <v>1734.1</v>
      </c>
      <c r="H79" s="100"/>
      <c r="I79" s="100">
        <v>1800</v>
      </c>
      <c r="J79" s="109">
        <f t="shared" si="2"/>
        <v>103.80024220056514</v>
      </c>
      <c r="K79" s="121" t="e">
        <f t="shared" si="3"/>
        <v>#DIV/0!</v>
      </c>
      <c r="L79"/>
    </row>
    <row r="80" spans="1:12" x14ac:dyDescent="0.25">
      <c r="A80" s="97"/>
      <c r="B80" s="102"/>
      <c r="C80" s="102">
        <v>313</v>
      </c>
      <c r="D80" s="102"/>
      <c r="E80" s="122"/>
      <c r="F80" s="102" t="s">
        <v>121</v>
      </c>
      <c r="G80" s="104">
        <v>143640.4</v>
      </c>
      <c r="H80" s="96"/>
      <c r="I80" s="96">
        <v>186901.83</v>
      </c>
      <c r="J80" s="96">
        <f t="shared" si="2"/>
        <v>130.11787073831596</v>
      </c>
      <c r="K80" s="119" t="e">
        <f t="shared" si="3"/>
        <v>#DIV/0!</v>
      </c>
      <c r="L80" s="28"/>
    </row>
    <row r="81" spans="1:12" s="28" customFormat="1" x14ac:dyDescent="0.25">
      <c r="A81" s="102"/>
      <c r="B81" s="105"/>
      <c r="C81" s="105"/>
      <c r="D81" s="105">
        <v>3132</v>
      </c>
      <c r="E81" s="123"/>
      <c r="F81" s="105" t="s">
        <v>122</v>
      </c>
      <c r="G81" s="106">
        <v>143640.4</v>
      </c>
      <c r="H81" s="106"/>
      <c r="I81" s="106">
        <v>186901.83</v>
      </c>
      <c r="J81" s="96">
        <f t="shared" si="2"/>
        <v>130.11787073831596</v>
      </c>
      <c r="K81" s="119" t="e">
        <f t="shared" si="3"/>
        <v>#DIV/0!</v>
      </c>
    </row>
    <row r="82" spans="1:12" s="28" customFormat="1" x14ac:dyDescent="0.25">
      <c r="A82" s="105"/>
      <c r="B82" s="97"/>
      <c r="C82" s="97"/>
      <c r="D82" s="97"/>
      <c r="E82" s="112" t="s">
        <v>78</v>
      </c>
      <c r="F82" s="97" t="s">
        <v>81</v>
      </c>
      <c r="G82" s="99">
        <v>876.62</v>
      </c>
      <c r="H82" s="100"/>
      <c r="I82" s="100">
        <v>3141.81</v>
      </c>
      <c r="J82" s="109">
        <f t="shared" si="2"/>
        <v>358.40044717209281</v>
      </c>
      <c r="K82" s="121" t="e">
        <f t="shared" si="3"/>
        <v>#DIV/0!</v>
      </c>
      <c r="L82" s="27"/>
    </row>
    <row r="83" spans="1:12" s="27" customFormat="1" x14ac:dyDescent="0.25">
      <c r="A83" s="97"/>
      <c r="B83" s="97"/>
      <c r="C83" s="97"/>
      <c r="D83" s="97"/>
      <c r="E83" s="112" t="s">
        <v>74</v>
      </c>
      <c r="F83" s="97" t="s">
        <v>45</v>
      </c>
      <c r="G83" s="99">
        <v>1418.03</v>
      </c>
      <c r="H83" s="100"/>
      <c r="I83" s="100">
        <v>2093.9699999999998</v>
      </c>
      <c r="J83" s="109">
        <f t="shared" si="2"/>
        <v>147.66753876857328</v>
      </c>
      <c r="K83" s="121"/>
    </row>
    <row r="84" spans="1:12" s="27" customFormat="1" x14ac:dyDescent="0.25">
      <c r="A84" s="97"/>
      <c r="B84" s="97"/>
      <c r="C84" s="97"/>
      <c r="D84" s="97"/>
      <c r="E84" s="112" t="s">
        <v>73</v>
      </c>
      <c r="F84" s="97" t="s">
        <v>49</v>
      </c>
      <c r="G84" s="99">
        <v>137149.73000000001</v>
      </c>
      <c r="H84" s="100"/>
      <c r="I84" s="100">
        <v>175715.71</v>
      </c>
      <c r="J84" s="109">
        <f t="shared" si="2"/>
        <v>128.11961788039974</v>
      </c>
      <c r="K84" s="121" t="e">
        <f t="shared" si="3"/>
        <v>#DIV/0!</v>
      </c>
    </row>
    <row r="85" spans="1:12" s="27" customFormat="1" x14ac:dyDescent="0.25">
      <c r="A85" s="97"/>
      <c r="B85" s="97"/>
      <c r="C85" s="97"/>
      <c r="D85" s="97"/>
      <c r="E85" s="112" t="s">
        <v>72</v>
      </c>
      <c r="F85" s="97" t="s">
        <v>228</v>
      </c>
      <c r="G85" s="99">
        <v>4196.0200000000004</v>
      </c>
      <c r="H85" s="100"/>
      <c r="I85" s="100">
        <v>5950.34</v>
      </c>
      <c r="J85" s="109">
        <f t="shared" si="2"/>
        <v>141.80914294974761</v>
      </c>
      <c r="K85" s="121" t="e">
        <f t="shared" si="3"/>
        <v>#DIV/0!</v>
      </c>
    </row>
    <row r="86" spans="1:12" s="27" customFormat="1" x14ac:dyDescent="0.25">
      <c r="A86" s="97"/>
      <c r="B86" s="102">
        <v>32</v>
      </c>
      <c r="C86" s="102"/>
      <c r="D86" s="102"/>
      <c r="E86" s="105"/>
      <c r="F86" s="102" t="s">
        <v>30</v>
      </c>
      <c r="G86" s="104">
        <v>228986.35</v>
      </c>
      <c r="H86" s="104">
        <v>292655</v>
      </c>
      <c r="I86" s="104">
        <v>252312.94</v>
      </c>
      <c r="J86" s="96">
        <f t="shared" si="2"/>
        <v>110.18689105267627</v>
      </c>
      <c r="K86" s="119">
        <f t="shared" si="3"/>
        <v>86.215147528660026</v>
      </c>
      <c r="L86" s="28"/>
    </row>
    <row r="87" spans="1:12" s="28" customFormat="1" x14ac:dyDescent="0.25">
      <c r="A87" s="102"/>
      <c r="B87" s="102"/>
      <c r="C87" s="102">
        <v>321</v>
      </c>
      <c r="D87" s="102"/>
      <c r="E87" s="105"/>
      <c r="F87" s="102" t="s">
        <v>123</v>
      </c>
      <c r="G87" s="104">
        <v>58074.53</v>
      </c>
      <c r="H87" s="104"/>
      <c r="I87" s="104">
        <v>63202.8</v>
      </c>
      <c r="J87" s="96">
        <f t="shared" si="2"/>
        <v>108.83049763812123</v>
      </c>
      <c r="K87" s="119" t="e">
        <f t="shared" si="3"/>
        <v>#DIV/0!</v>
      </c>
      <c r="L87" s="29"/>
    </row>
    <row r="88" spans="1:12" s="29" customFormat="1" x14ac:dyDescent="0.25">
      <c r="A88" s="102"/>
      <c r="B88" s="102"/>
      <c r="C88" s="102"/>
      <c r="D88" s="102">
        <v>3211</v>
      </c>
      <c r="E88" s="105"/>
      <c r="F88" s="102" t="s">
        <v>124</v>
      </c>
      <c r="G88" s="104">
        <v>7266.71</v>
      </c>
      <c r="H88" s="104"/>
      <c r="I88" s="104">
        <v>10859.71</v>
      </c>
      <c r="J88" s="96">
        <f t="shared" si="2"/>
        <v>149.44465927496762</v>
      </c>
      <c r="K88" s="119" t="e">
        <f t="shared" si="3"/>
        <v>#DIV/0!</v>
      </c>
      <c r="L88" s="27"/>
    </row>
    <row r="89" spans="1:12" s="27" customFormat="1" x14ac:dyDescent="0.25">
      <c r="A89" s="102"/>
      <c r="B89" s="108"/>
      <c r="C89" s="108"/>
      <c r="D89" s="108"/>
      <c r="E89" s="97" t="s">
        <v>78</v>
      </c>
      <c r="F89" s="97" t="s">
        <v>90</v>
      </c>
      <c r="G89" s="99">
        <v>2421</v>
      </c>
      <c r="H89" s="109"/>
      <c r="I89" s="109">
        <v>790.59</v>
      </c>
      <c r="J89" s="109">
        <f t="shared" si="2"/>
        <v>32.655514250309793</v>
      </c>
      <c r="K89" s="121" t="e">
        <f t="shared" si="3"/>
        <v>#DIV/0!</v>
      </c>
    </row>
    <row r="90" spans="1:12" s="27" customFormat="1" x14ac:dyDescent="0.25">
      <c r="A90" s="108"/>
      <c r="B90" s="102"/>
      <c r="C90" s="102"/>
      <c r="D90" s="102"/>
      <c r="E90" s="97" t="s">
        <v>76</v>
      </c>
      <c r="F90" s="97" t="s">
        <v>48</v>
      </c>
      <c r="G90" s="99">
        <v>1808.36</v>
      </c>
      <c r="H90" s="109"/>
      <c r="I90" s="109">
        <v>6154.84</v>
      </c>
      <c r="J90" s="109">
        <f t="shared" si="2"/>
        <v>340.3547966112942</v>
      </c>
      <c r="K90" s="121" t="e">
        <f t="shared" si="3"/>
        <v>#DIV/0!</v>
      </c>
    </row>
    <row r="91" spans="1:12" s="27" customFormat="1" x14ac:dyDescent="0.25">
      <c r="A91" s="108"/>
      <c r="B91" s="102"/>
      <c r="C91" s="102"/>
      <c r="D91" s="102"/>
      <c r="E91" s="97" t="s">
        <v>75</v>
      </c>
      <c r="F91" s="97" t="s">
        <v>34</v>
      </c>
      <c r="G91" s="99">
        <v>112.05</v>
      </c>
      <c r="H91" s="109"/>
      <c r="I91" s="109">
        <v>0</v>
      </c>
      <c r="J91" s="109">
        <f t="shared" si="2"/>
        <v>0</v>
      </c>
      <c r="K91" s="121" t="e">
        <f t="shared" si="3"/>
        <v>#DIV/0!</v>
      </c>
    </row>
    <row r="92" spans="1:12" s="27" customFormat="1" x14ac:dyDescent="0.25">
      <c r="A92" s="108"/>
      <c r="B92" s="102"/>
      <c r="C92" s="102"/>
      <c r="D92" s="102"/>
      <c r="E92" s="97" t="s">
        <v>269</v>
      </c>
      <c r="F92" s="97"/>
      <c r="G92" s="99">
        <v>483.69</v>
      </c>
      <c r="H92" s="109"/>
      <c r="I92" s="109">
        <v>2229.2800000000002</v>
      </c>
      <c r="J92" s="109">
        <f t="shared" si="2"/>
        <v>460.89023961628317</v>
      </c>
      <c r="K92" s="121"/>
      <c r="L92" s="28"/>
    </row>
    <row r="93" spans="1:12" s="28" customFormat="1" ht="15" customHeight="1" x14ac:dyDescent="0.25">
      <c r="A93" s="108"/>
      <c r="B93" s="102"/>
      <c r="C93" s="102"/>
      <c r="D93" s="102"/>
      <c r="E93" s="97" t="s">
        <v>73</v>
      </c>
      <c r="F93" s="97" t="s">
        <v>49</v>
      </c>
      <c r="G93" s="99">
        <v>563</v>
      </c>
      <c r="H93" s="109"/>
      <c r="I93" s="109">
        <v>155</v>
      </c>
      <c r="J93" s="109">
        <f t="shared" si="2"/>
        <v>27.53108348134991</v>
      </c>
      <c r="K93" s="121" t="e">
        <f t="shared" si="3"/>
        <v>#DIV/0!</v>
      </c>
    </row>
    <row r="94" spans="1:12" s="28" customFormat="1" ht="15" customHeight="1" x14ac:dyDescent="0.25">
      <c r="A94" s="108"/>
      <c r="B94" s="102"/>
      <c r="C94" s="102"/>
      <c r="D94" s="102"/>
      <c r="E94" s="97" t="s">
        <v>348</v>
      </c>
      <c r="F94" s="97" t="s">
        <v>271</v>
      </c>
      <c r="G94" s="99">
        <v>0</v>
      </c>
      <c r="H94" s="109"/>
      <c r="I94" s="109">
        <v>1530</v>
      </c>
      <c r="J94" s="109" t="e">
        <f t="shared" si="2"/>
        <v>#DIV/0!</v>
      </c>
      <c r="K94" s="121"/>
    </row>
    <row r="95" spans="1:12" s="28" customFormat="1" ht="15" customHeight="1" x14ac:dyDescent="0.25">
      <c r="A95" s="108"/>
      <c r="B95" s="102"/>
      <c r="C95" s="102"/>
      <c r="D95" s="102"/>
      <c r="E95" s="97" t="s">
        <v>72</v>
      </c>
      <c r="F95" s="97" t="s">
        <v>266</v>
      </c>
      <c r="G95" s="99">
        <v>1990.66</v>
      </c>
      <c r="H95" s="109"/>
      <c r="I95" s="109">
        <v>0</v>
      </c>
      <c r="J95" s="109">
        <f t="shared" si="2"/>
        <v>0</v>
      </c>
      <c r="K95" s="121" t="e">
        <f t="shared" si="3"/>
        <v>#DIV/0!</v>
      </c>
      <c r="L95"/>
    </row>
    <row r="96" spans="1:12" x14ac:dyDescent="0.25">
      <c r="A96" s="108"/>
      <c r="B96" s="102"/>
      <c r="C96" s="102"/>
      <c r="D96" s="102">
        <v>3212</v>
      </c>
      <c r="E96" s="102"/>
      <c r="F96" s="102" t="s">
        <v>125</v>
      </c>
      <c r="G96" s="104">
        <v>49486.38</v>
      </c>
      <c r="H96" s="104"/>
      <c r="I96" s="104">
        <v>50501.17</v>
      </c>
      <c r="J96" s="96">
        <f t="shared" si="2"/>
        <v>102.05064504617229</v>
      </c>
      <c r="K96" s="119" t="e">
        <f t="shared" si="3"/>
        <v>#DIV/0!</v>
      </c>
    </row>
    <row r="97" spans="1:12" x14ac:dyDescent="0.25">
      <c r="A97" s="102"/>
      <c r="B97" s="97"/>
      <c r="C97" s="97"/>
      <c r="D97" s="97"/>
      <c r="E97" s="97" t="s">
        <v>78</v>
      </c>
      <c r="F97" s="97" t="s">
        <v>181</v>
      </c>
      <c r="G97" s="99">
        <v>2166.9499999999998</v>
      </c>
      <c r="H97" s="100"/>
      <c r="I97" s="100">
        <v>3390.58</v>
      </c>
      <c r="J97" s="109">
        <f t="shared" si="2"/>
        <v>156.46784651237914</v>
      </c>
      <c r="K97" s="121" t="e">
        <f t="shared" si="3"/>
        <v>#DIV/0!</v>
      </c>
    </row>
    <row r="98" spans="1:12" x14ac:dyDescent="0.25">
      <c r="A98" s="97"/>
      <c r="B98" s="102"/>
      <c r="C98" s="102"/>
      <c r="D98" s="102"/>
      <c r="E98" s="97" t="s">
        <v>73</v>
      </c>
      <c r="F98" s="97" t="s">
        <v>49</v>
      </c>
      <c r="G98" s="99">
        <v>45060.52</v>
      </c>
      <c r="H98" s="109"/>
      <c r="I98" s="109">
        <v>44798.9</v>
      </c>
      <c r="J98" s="109">
        <f t="shared" si="2"/>
        <v>99.419403060594959</v>
      </c>
      <c r="K98" s="121" t="e">
        <f t="shared" si="3"/>
        <v>#DIV/0!</v>
      </c>
    </row>
    <row r="99" spans="1:12" x14ac:dyDescent="0.25">
      <c r="A99" s="108"/>
      <c r="B99" s="102"/>
      <c r="C99" s="102"/>
      <c r="D99" s="102"/>
      <c r="E99" s="97" t="s">
        <v>74</v>
      </c>
      <c r="F99" s="97" t="s">
        <v>45</v>
      </c>
      <c r="G99" s="99">
        <v>2090.31</v>
      </c>
      <c r="H99" s="109"/>
      <c r="I99" s="109">
        <v>1706.76</v>
      </c>
      <c r="J99" s="109">
        <f t="shared" si="2"/>
        <v>81.651046973893827</v>
      </c>
      <c r="K99" s="121"/>
    </row>
    <row r="100" spans="1:12" x14ac:dyDescent="0.25">
      <c r="A100" s="108"/>
      <c r="B100" s="102"/>
      <c r="C100" s="102"/>
      <c r="D100" s="102"/>
      <c r="E100" s="97" t="s">
        <v>72</v>
      </c>
      <c r="F100" s="97" t="s">
        <v>228</v>
      </c>
      <c r="G100" s="99">
        <v>168</v>
      </c>
      <c r="H100" s="109">
        <v>0</v>
      </c>
      <c r="I100" s="109">
        <v>604.92999999999995</v>
      </c>
      <c r="J100" s="109">
        <f t="shared" si="2"/>
        <v>360.07738095238091</v>
      </c>
      <c r="K100" s="121" t="e">
        <f t="shared" si="3"/>
        <v>#DIV/0!</v>
      </c>
    </row>
    <row r="101" spans="1:12" x14ac:dyDescent="0.25">
      <c r="A101" s="108"/>
      <c r="B101" s="102"/>
      <c r="C101" s="102"/>
      <c r="D101" s="102">
        <v>3213</v>
      </c>
      <c r="E101" s="105"/>
      <c r="F101" s="105" t="s">
        <v>126</v>
      </c>
      <c r="G101" s="106">
        <v>1321.44</v>
      </c>
      <c r="H101" s="106"/>
      <c r="I101" s="106">
        <v>1841.92</v>
      </c>
      <c r="J101" s="96">
        <f t="shared" si="2"/>
        <v>139.3873350284538</v>
      </c>
      <c r="K101" s="119" t="e">
        <f t="shared" si="3"/>
        <v>#DIV/0!</v>
      </c>
    </row>
    <row r="102" spans="1:12" x14ac:dyDescent="0.25">
      <c r="A102" s="102"/>
      <c r="B102" s="102"/>
      <c r="C102" s="102"/>
      <c r="D102" s="102"/>
      <c r="E102" s="97" t="s">
        <v>76</v>
      </c>
      <c r="F102" s="97" t="s">
        <v>48</v>
      </c>
      <c r="G102" s="99">
        <v>813.46</v>
      </c>
      <c r="H102" s="109"/>
      <c r="I102" s="109">
        <v>1811.92</v>
      </c>
      <c r="J102" s="109">
        <f t="shared" si="2"/>
        <v>222.74235979642515</v>
      </c>
      <c r="K102" s="121" t="e">
        <f t="shared" si="3"/>
        <v>#DIV/0!</v>
      </c>
      <c r="L102" s="28"/>
    </row>
    <row r="103" spans="1:12" s="28" customFormat="1" x14ac:dyDescent="0.25">
      <c r="A103" s="108"/>
      <c r="B103" s="102"/>
      <c r="C103" s="102"/>
      <c r="D103" s="102"/>
      <c r="E103" s="97" t="s">
        <v>74</v>
      </c>
      <c r="F103" s="97" t="s">
        <v>45</v>
      </c>
      <c r="G103" s="99">
        <v>507.98</v>
      </c>
      <c r="H103" s="109"/>
      <c r="I103" s="109">
        <v>30</v>
      </c>
      <c r="J103" s="109">
        <f t="shared" si="2"/>
        <v>5.9057443206425448</v>
      </c>
      <c r="K103" s="121" t="e">
        <f t="shared" si="3"/>
        <v>#DIV/0!</v>
      </c>
      <c r="L103" s="27"/>
    </row>
    <row r="104" spans="1:12" s="27" customFormat="1" x14ac:dyDescent="0.25">
      <c r="A104" s="108"/>
      <c r="B104" s="102"/>
      <c r="C104" s="102"/>
      <c r="D104" s="102"/>
      <c r="E104" s="97" t="s">
        <v>73</v>
      </c>
      <c r="F104" s="97" t="s">
        <v>49</v>
      </c>
      <c r="G104" s="99">
        <v>0</v>
      </c>
      <c r="H104" s="109"/>
      <c r="I104" s="109">
        <v>0</v>
      </c>
      <c r="J104" s="109" t="e">
        <f t="shared" si="2"/>
        <v>#DIV/0!</v>
      </c>
      <c r="K104" s="121" t="e">
        <f t="shared" si="3"/>
        <v>#DIV/0!</v>
      </c>
      <c r="L104"/>
    </row>
    <row r="105" spans="1:12" ht="13.9" customHeight="1" x14ac:dyDescent="0.25">
      <c r="A105" s="108"/>
      <c r="B105" s="102"/>
      <c r="C105" s="102">
        <v>322</v>
      </c>
      <c r="D105" s="102"/>
      <c r="E105" s="102"/>
      <c r="F105" s="102" t="s">
        <v>127</v>
      </c>
      <c r="G105" s="104">
        <v>126464.83</v>
      </c>
      <c r="H105" s="104"/>
      <c r="I105" s="104">
        <v>143789.18</v>
      </c>
      <c r="J105" s="96">
        <f t="shared" si="2"/>
        <v>113.69894697205538</v>
      </c>
      <c r="K105" s="119" t="e">
        <f t="shared" si="3"/>
        <v>#DIV/0!</v>
      </c>
    </row>
    <row r="106" spans="1:12" ht="13.9" customHeight="1" x14ac:dyDescent="0.25">
      <c r="A106" s="102"/>
      <c r="B106" s="102"/>
      <c r="C106" s="102"/>
      <c r="D106" s="102">
        <v>3221</v>
      </c>
      <c r="E106" s="102"/>
      <c r="F106" s="102" t="s">
        <v>128</v>
      </c>
      <c r="G106" s="104">
        <f>SUM(G107:G112)</f>
        <v>17775.359999999997</v>
      </c>
      <c r="H106" s="104"/>
      <c r="I106" s="104">
        <v>15705.63</v>
      </c>
      <c r="J106" s="96">
        <f t="shared" si="2"/>
        <v>88.356185191186015</v>
      </c>
      <c r="K106" s="119" t="e">
        <f t="shared" si="3"/>
        <v>#DIV/0!</v>
      </c>
    </row>
    <row r="107" spans="1:12" x14ac:dyDescent="0.25">
      <c r="A107" s="102"/>
      <c r="B107" s="97"/>
      <c r="C107" s="97"/>
      <c r="D107" s="97"/>
      <c r="E107" s="97" t="s">
        <v>78</v>
      </c>
      <c r="F107" s="97" t="s">
        <v>81</v>
      </c>
      <c r="G107" s="99">
        <v>6680.03</v>
      </c>
      <c r="H107" s="100"/>
      <c r="I107" s="100">
        <v>86.01</v>
      </c>
      <c r="J107" s="109">
        <f t="shared" si="2"/>
        <v>1.2875690678035878</v>
      </c>
      <c r="K107" s="121" t="e">
        <f t="shared" si="3"/>
        <v>#DIV/0!</v>
      </c>
      <c r="L107" s="28"/>
    </row>
    <row r="108" spans="1:12" s="28" customFormat="1" x14ac:dyDescent="0.25">
      <c r="A108" s="97"/>
      <c r="B108" s="105"/>
      <c r="C108" s="105"/>
      <c r="D108" s="105"/>
      <c r="E108" s="101" t="s">
        <v>76</v>
      </c>
      <c r="F108" s="97" t="s">
        <v>48</v>
      </c>
      <c r="G108" s="99">
        <v>8114.59</v>
      </c>
      <c r="H108" s="100"/>
      <c r="I108" s="100">
        <v>13294.03</v>
      </c>
      <c r="J108" s="109">
        <f t="shared" si="2"/>
        <v>163.82873318306903</v>
      </c>
      <c r="K108" s="121" t="e">
        <f t="shared" si="3"/>
        <v>#DIV/0!</v>
      </c>
      <c r="L108"/>
    </row>
    <row r="109" spans="1:12" x14ac:dyDescent="0.25">
      <c r="A109" s="97"/>
      <c r="B109" s="105"/>
      <c r="C109" s="105"/>
      <c r="D109" s="105"/>
      <c r="E109" s="101" t="s">
        <v>75</v>
      </c>
      <c r="F109" s="97" t="s">
        <v>34</v>
      </c>
      <c r="G109" s="99">
        <v>7</v>
      </c>
      <c r="H109" s="100"/>
      <c r="I109" s="100">
        <v>0</v>
      </c>
      <c r="J109" s="109">
        <f t="shared" si="2"/>
        <v>0</v>
      </c>
      <c r="K109" s="121" t="e">
        <f t="shared" si="3"/>
        <v>#DIV/0!</v>
      </c>
    </row>
    <row r="110" spans="1:12" x14ac:dyDescent="0.25">
      <c r="A110" s="97"/>
      <c r="B110" s="105"/>
      <c r="C110" s="105"/>
      <c r="D110" s="105"/>
      <c r="E110" s="101" t="s">
        <v>72</v>
      </c>
      <c r="F110" s="97" t="s">
        <v>227</v>
      </c>
      <c r="G110" s="99">
        <v>0</v>
      </c>
      <c r="H110" s="100"/>
      <c r="I110" s="100">
        <v>136.02000000000001</v>
      </c>
      <c r="J110" s="109" t="e">
        <f t="shared" si="2"/>
        <v>#DIV/0!</v>
      </c>
      <c r="K110" s="121" t="e">
        <f t="shared" si="3"/>
        <v>#DIV/0!</v>
      </c>
    </row>
    <row r="111" spans="1:12" x14ac:dyDescent="0.25">
      <c r="A111" s="97"/>
      <c r="B111" s="105"/>
      <c r="C111" s="105"/>
      <c r="D111" s="105"/>
      <c r="E111" s="101" t="s">
        <v>74</v>
      </c>
      <c r="F111" s="97" t="s">
        <v>45</v>
      </c>
      <c r="G111" s="99">
        <v>2647.62</v>
      </c>
      <c r="H111" s="100"/>
      <c r="I111" s="100">
        <v>2166.3200000000002</v>
      </c>
      <c r="J111" s="109">
        <f t="shared" si="2"/>
        <v>81.821409416759224</v>
      </c>
      <c r="K111" s="121" t="e">
        <f t="shared" si="3"/>
        <v>#DIV/0!</v>
      </c>
      <c r="L111" s="28"/>
    </row>
    <row r="112" spans="1:12" s="28" customFormat="1" x14ac:dyDescent="0.25">
      <c r="A112" s="97"/>
      <c r="B112" s="105"/>
      <c r="C112" s="105"/>
      <c r="D112" s="105"/>
      <c r="E112" s="97" t="s">
        <v>73</v>
      </c>
      <c r="F112" s="97" t="s">
        <v>49</v>
      </c>
      <c r="G112" s="99">
        <v>326.12</v>
      </c>
      <c r="H112" s="100"/>
      <c r="I112" s="100">
        <v>23.25</v>
      </c>
      <c r="J112" s="109">
        <f t="shared" si="2"/>
        <v>7.1292775665399235</v>
      </c>
      <c r="K112" s="121" t="e">
        <f t="shared" si="3"/>
        <v>#DIV/0!</v>
      </c>
    </row>
    <row r="113" spans="1:12" s="28" customFormat="1" x14ac:dyDescent="0.25">
      <c r="A113" s="97"/>
      <c r="B113" s="102"/>
      <c r="C113" s="102"/>
      <c r="D113" s="102">
        <v>3222</v>
      </c>
      <c r="E113" s="102"/>
      <c r="F113" s="102" t="s">
        <v>129</v>
      </c>
      <c r="G113" s="104">
        <v>65797.11</v>
      </c>
      <c r="H113" s="104"/>
      <c r="I113" s="104">
        <v>78948.34</v>
      </c>
      <c r="J113" s="96">
        <f t="shared" si="2"/>
        <v>119.98754960514222</v>
      </c>
      <c r="K113" s="119" t="e">
        <f t="shared" si="3"/>
        <v>#DIV/0!</v>
      </c>
      <c r="L113" s="27"/>
    </row>
    <row r="114" spans="1:12" s="27" customFormat="1" x14ac:dyDescent="0.25">
      <c r="A114" s="102"/>
      <c r="B114" s="105"/>
      <c r="C114" s="105"/>
      <c r="D114" s="105"/>
      <c r="E114" s="97" t="s">
        <v>78</v>
      </c>
      <c r="F114" s="97" t="s">
        <v>80</v>
      </c>
      <c r="G114" s="99">
        <v>5533.1</v>
      </c>
      <c r="H114" s="100"/>
      <c r="I114" s="100">
        <v>1751.89</v>
      </c>
      <c r="J114" s="109">
        <f t="shared" si="2"/>
        <v>31.661997795087743</v>
      </c>
      <c r="K114" s="121" t="e">
        <f t="shared" si="3"/>
        <v>#DIV/0!</v>
      </c>
    </row>
    <row r="115" spans="1:12" s="27" customFormat="1" x14ac:dyDescent="0.25">
      <c r="A115" s="97"/>
      <c r="B115" s="105"/>
      <c r="C115" s="105"/>
      <c r="D115" s="105"/>
      <c r="E115" s="97" t="s">
        <v>74</v>
      </c>
      <c r="F115" s="97" t="s">
        <v>45</v>
      </c>
      <c r="G115" s="99">
        <v>5931.86</v>
      </c>
      <c r="H115" s="100"/>
      <c r="I115" s="100">
        <v>7285.83</v>
      </c>
      <c r="J115" s="109">
        <f t="shared" si="2"/>
        <v>122.82538697811481</v>
      </c>
      <c r="K115" s="121" t="e">
        <f t="shared" si="3"/>
        <v>#DIV/0!</v>
      </c>
    </row>
    <row r="116" spans="1:12" s="27" customFormat="1" x14ac:dyDescent="0.25">
      <c r="A116" s="97"/>
      <c r="B116" s="105"/>
      <c r="C116" s="105"/>
      <c r="D116" s="105"/>
      <c r="E116" s="97" t="s">
        <v>73</v>
      </c>
      <c r="F116" s="97" t="s">
        <v>49</v>
      </c>
      <c r="G116" s="99">
        <v>54332.15</v>
      </c>
      <c r="H116" s="100"/>
      <c r="I116" s="100">
        <v>69910.620999999999</v>
      </c>
      <c r="J116" s="109">
        <f t="shared" si="2"/>
        <v>128.67265698117964</v>
      </c>
      <c r="K116" s="121" t="e">
        <f t="shared" si="3"/>
        <v>#DIV/0!</v>
      </c>
    </row>
    <row r="117" spans="1:12" s="27" customFormat="1" x14ac:dyDescent="0.25">
      <c r="A117" s="97"/>
      <c r="B117" s="105"/>
      <c r="C117" s="105"/>
      <c r="D117" s="105"/>
      <c r="E117" s="97" t="s">
        <v>72</v>
      </c>
      <c r="F117" s="97" t="s">
        <v>229</v>
      </c>
      <c r="G117" s="99">
        <v>0</v>
      </c>
      <c r="H117" s="100"/>
      <c r="I117" s="100">
        <v>0</v>
      </c>
      <c r="J117" s="109" t="e">
        <f t="shared" si="2"/>
        <v>#DIV/0!</v>
      </c>
      <c r="K117" s="121" t="e">
        <f t="shared" si="3"/>
        <v>#DIV/0!</v>
      </c>
    </row>
    <row r="118" spans="1:12" s="27" customFormat="1" x14ac:dyDescent="0.25">
      <c r="A118" s="97"/>
      <c r="B118" s="102"/>
      <c r="C118" s="102"/>
      <c r="D118" s="102">
        <v>3223</v>
      </c>
      <c r="E118" s="102"/>
      <c r="F118" s="102" t="s">
        <v>131</v>
      </c>
      <c r="G118" s="104">
        <v>39199.089999999997</v>
      </c>
      <c r="H118" s="104"/>
      <c r="I118" s="104">
        <v>46653.74</v>
      </c>
      <c r="J118" s="96">
        <f t="shared" si="2"/>
        <v>119.01740576120518</v>
      </c>
      <c r="K118" s="119" t="e">
        <f t="shared" si="3"/>
        <v>#DIV/0!</v>
      </c>
    </row>
    <row r="119" spans="1:12" s="27" customFormat="1" x14ac:dyDescent="0.25">
      <c r="A119" s="102"/>
      <c r="B119" s="97"/>
      <c r="C119" s="97"/>
      <c r="D119" s="97"/>
      <c r="E119" s="97" t="s">
        <v>78</v>
      </c>
      <c r="F119" s="97" t="s">
        <v>80</v>
      </c>
      <c r="G119" s="99">
        <v>16698.04</v>
      </c>
      <c r="H119" s="100"/>
      <c r="I119" s="100">
        <v>0</v>
      </c>
      <c r="J119" s="109">
        <f t="shared" si="2"/>
        <v>0</v>
      </c>
      <c r="K119" s="121" t="e">
        <f t="shared" si="3"/>
        <v>#DIV/0!</v>
      </c>
      <c r="L119" s="28"/>
    </row>
    <row r="120" spans="1:12" s="28" customFormat="1" x14ac:dyDescent="0.25">
      <c r="A120" s="97"/>
      <c r="B120" s="105"/>
      <c r="C120" s="105"/>
      <c r="D120" s="105"/>
      <c r="E120" s="101" t="s">
        <v>76</v>
      </c>
      <c r="F120" s="97" t="s">
        <v>48</v>
      </c>
      <c r="G120" s="99">
        <v>22296.86</v>
      </c>
      <c r="H120" s="100"/>
      <c r="I120" s="100">
        <v>46571.98</v>
      </c>
      <c r="J120" s="109">
        <f t="shared" si="2"/>
        <v>208.87237036963947</v>
      </c>
      <c r="K120" s="121" t="e">
        <f t="shared" si="3"/>
        <v>#DIV/0!</v>
      </c>
      <c r="L120" s="27"/>
    </row>
    <row r="121" spans="1:12" s="27" customFormat="1" x14ac:dyDescent="0.25">
      <c r="A121" s="97"/>
      <c r="B121" s="105"/>
      <c r="C121" s="105"/>
      <c r="D121" s="105"/>
      <c r="E121" s="101" t="s">
        <v>74</v>
      </c>
      <c r="F121" s="97" t="s">
        <v>270</v>
      </c>
      <c r="G121" s="99">
        <v>40.47</v>
      </c>
      <c r="H121" s="100"/>
      <c r="I121" s="100">
        <v>81.760000000000005</v>
      </c>
      <c r="J121" s="109">
        <f t="shared" si="2"/>
        <v>202.02619224116631</v>
      </c>
      <c r="K121" s="121"/>
    </row>
    <row r="122" spans="1:12" s="27" customFormat="1" x14ac:dyDescent="0.25">
      <c r="A122" s="97"/>
      <c r="B122" s="105"/>
      <c r="C122" s="105"/>
      <c r="D122" s="105"/>
      <c r="E122" s="101">
        <v>36927</v>
      </c>
      <c r="F122" s="97" t="s">
        <v>49</v>
      </c>
      <c r="G122" s="99">
        <v>163.72</v>
      </c>
      <c r="H122" s="100"/>
      <c r="I122" s="100">
        <v>0</v>
      </c>
      <c r="J122" s="109">
        <f t="shared" si="2"/>
        <v>0</v>
      </c>
      <c r="K122" s="121"/>
    </row>
    <row r="123" spans="1:12" s="27" customFormat="1" x14ac:dyDescent="0.25">
      <c r="A123" s="97"/>
      <c r="B123" s="105"/>
      <c r="C123" s="105"/>
      <c r="D123" s="105"/>
      <c r="E123" s="101" t="s">
        <v>75</v>
      </c>
      <c r="F123" s="97" t="s">
        <v>34</v>
      </c>
      <c r="G123" s="99">
        <v>0</v>
      </c>
      <c r="H123" s="100"/>
      <c r="I123" s="100">
        <v>0</v>
      </c>
      <c r="J123" s="109" t="e">
        <f t="shared" si="2"/>
        <v>#DIV/0!</v>
      </c>
      <c r="K123" s="121" t="e">
        <f t="shared" si="3"/>
        <v>#DIV/0!</v>
      </c>
    </row>
    <row r="124" spans="1:12" s="27" customFormat="1" x14ac:dyDescent="0.25">
      <c r="A124" s="97"/>
      <c r="B124" s="102"/>
      <c r="C124" s="102"/>
      <c r="D124" s="102">
        <v>3224</v>
      </c>
      <c r="E124" s="105"/>
      <c r="F124" s="105" t="s">
        <v>132</v>
      </c>
      <c r="G124" s="106">
        <v>1999.86</v>
      </c>
      <c r="H124" s="106"/>
      <c r="I124" s="106">
        <v>1816.42</v>
      </c>
      <c r="J124" s="96">
        <f t="shared" si="2"/>
        <v>90.827357915054066</v>
      </c>
      <c r="K124" s="119" t="e">
        <f t="shared" si="3"/>
        <v>#DIV/0!</v>
      </c>
      <c r="L124" s="28"/>
    </row>
    <row r="125" spans="1:12" s="28" customFormat="1" x14ac:dyDescent="0.25">
      <c r="A125" s="102"/>
      <c r="B125" s="105"/>
      <c r="C125" s="105"/>
      <c r="D125" s="105"/>
      <c r="E125" s="97" t="s">
        <v>78</v>
      </c>
      <c r="F125" s="97" t="s">
        <v>182</v>
      </c>
      <c r="G125" s="99">
        <v>1199.2</v>
      </c>
      <c r="H125" s="100"/>
      <c r="I125" s="100">
        <v>0</v>
      </c>
      <c r="J125" s="109">
        <f t="shared" si="2"/>
        <v>0</v>
      </c>
      <c r="K125" s="121" t="e">
        <f t="shared" si="3"/>
        <v>#DIV/0!</v>
      </c>
      <c r="L125" s="27"/>
    </row>
    <row r="126" spans="1:12" s="27" customFormat="1" x14ac:dyDescent="0.25">
      <c r="A126" s="97"/>
      <c r="B126" s="105"/>
      <c r="C126" s="105"/>
      <c r="D126" s="105"/>
      <c r="E126" s="97" t="s">
        <v>76</v>
      </c>
      <c r="F126" s="97" t="s">
        <v>48</v>
      </c>
      <c r="G126" s="99">
        <v>724.12</v>
      </c>
      <c r="H126" s="100"/>
      <c r="I126" s="100">
        <v>1784.34</v>
      </c>
      <c r="J126" s="109">
        <f t="shared" si="2"/>
        <v>246.41495884659997</v>
      </c>
      <c r="K126" s="121" t="e">
        <f t="shared" si="3"/>
        <v>#DIV/0!</v>
      </c>
    </row>
    <row r="127" spans="1:12" s="27" customFormat="1" x14ac:dyDescent="0.25">
      <c r="A127" s="97"/>
      <c r="B127" s="105"/>
      <c r="C127" s="105"/>
      <c r="D127" s="105"/>
      <c r="E127" s="97" t="s">
        <v>74</v>
      </c>
      <c r="F127" s="97" t="s">
        <v>45</v>
      </c>
      <c r="G127" s="99">
        <v>76.540000000000006</v>
      </c>
      <c r="H127" s="100"/>
      <c r="I127" s="100">
        <v>32.08</v>
      </c>
      <c r="J127" s="109">
        <f t="shared" si="2"/>
        <v>41.912725372354323</v>
      </c>
      <c r="K127" s="121"/>
    </row>
    <row r="128" spans="1:12" s="27" customFormat="1" x14ac:dyDescent="0.25">
      <c r="A128" s="97"/>
      <c r="B128" s="105"/>
      <c r="C128" s="105"/>
      <c r="D128" s="105"/>
      <c r="E128" s="112" t="s">
        <v>75</v>
      </c>
      <c r="F128" s="97" t="s">
        <v>34</v>
      </c>
      <c r="G128" s="99">
        <v>0</v>
      </c>
      <c r="H128" s="100"/>
      <c r="I128" s="100">
        <v>0</v>
      </c>
      <c r="J128" s="109" t="e">
        <f t="shared" si="2"/>
        <v>#DIV/0!</v>
      </c>
      <c r="K128" s="121" t="e">
        <f t="shared" si="3"/>
        <v>#DIV/0!</v>
      </c>
    </row>
    <row r="129" spans="1:12" s="27" customFormat="1" x14ac:dyDescent="0.25">
      <c r="A129" s="97"/>
      <c r="B129" s="102"/>
      <c r="C129" s="102"/>
      <c r="D129" s="102">
        <v>3225</v>
      </c>
      <c r="E129" s="105"/>
      <c r="F129" s="105" t="s">
        <v>133</v>
      </c>
      <c r="G129" s="106">
        <f>SUM(G130:G133)</f>
        <v>1401.1399999999999</v>
      </c>
      <c r="H129" s="106"/>
      <c r="I129" s="106">
        <v>665.05</v>
      </c>
      <c r="J129" s="96">
        <f t="shared" si="2"/>
        <v>47.464921421128508</v>
      </c>
      <c r="K129" s="119" t="e">
        <f t="shared" si="3"/>
        <v>#DIV/0!</v>
      </c>
    </row>
    <row r="130" spans="1:12" s="27" customFormat="1" x14ac:dyDescent="0.25">
      <c r="A130" s="102"/>
      <c r="B130" s="105"/>
      <c r="C130" s="105"/>
      <c r="D130" s="105"/>
      <c r="E130" s="97" t="s">
        <v>76</v>
      </c>
      <c r="F130" s="97" t="s">
        <v>48</v>
      </c>
      <c r="G130" s="99">
        <v>0</v>
      </c>
      <c r="H130" s="100"/>
      <c r="I130" s="100">
        <v>198.25</v>
      </c>
      <c r="J130" s="109" t="e">
        <f t="shared" si="2"/>
        <v>#DIV/0!</v>
      </c>
      <c r="K130" s="121" t="e">
        <f t="shared" si="3"/>
        <v>#DIV/0!</v>
      </c>
      <c r="L130" s="28"/>
    </row>
    <row r="131" spans="1:12" s="28" customFormat="1" x14ac:dyDescent="0.25">
      <c r="A131" s="97"/>
      <c r="B131" s="105"/>
      <c r="C131" s="105"/>
      <c r="D131" s="105"/>
      <c r="E131" s="97" t="s">
        <v>75</v>
      </c>
      <c r="F131" s="97" t="s">
        <v>324</v>
      </c>
      <c r="G131" s="99">
        <v>173</v>
      </c>
      <c r="H131" s="100"/>
      <c r="I131" s="100">
        <v>0</v>
      </c>
      <c r="J131" s="109">
        <f t="shared" si="2"/>
        <v>0</v>
      </c>
      <c r="K131" s="121" t="e">
        <f t="shared" si="3"/>
        <v>#DIV/0!</v>
      </c>
      <c r="L131" s="27"/>
    </row>
    <row r="132" spans="1:12" s="27" customFormat="1" x14ac:dyDescent="0.25">
      <c r="A132" s="97"/>
      <c r="B132" s="105"/>
      <c r="C132" s="105"/>
      <c r="D132" s="105"/>
      <c r="E132" s="97" t="s">
        <v>348</v>
      </c>
      <c r="F132" s="97" t="s">
        <v>108</v>
      </c>
      <c r="G132" s="99">
        <v>1186.56</v>
      </c>
      <c r="H132" s="100"/>
      <c r="I132" s="100">
        <v>0</v>
      </c>
      <c r="J132" s="109">
        <f t="shared" si="2"/>
        <v>0</v>
      </c>
      <c r="K132" s="121" t="e">
        <f t="shared" si="3"/>
        <v>#DIV/0!</v>
      </c>
    </row>
    <row r="133" spans="1:12" s="27" customFormat="1" x14ac:dyDescent="0.25">
      <c r="A133" s="97"/>
      <c r="B133" s="105"/>
      <c r="C133" s="105"/>
      <c r="D133" s="105"/>
      <c r="E133" s="97" t="s">
        <v>74</v>
      </c>
      <c r="F133" s="97" t="s">
        <v>45</v>
      </c>
      <c r="G133" s="99">
        <v>41.58</v>
      </c>
      <c r="H133" s="100"/>
      <c r="I133" s="100">
        <v>466.8</v>
      </c>
      <c r="J133" s="109">
        <f t="shared" si="2"/>
        <v>1122.6551226551228</v>
      </c>
      <c r="K133" s="121" t="e">
        <f t="shared" si="3"/>
        <v>#DIV/0!</v>
      </c>
    </row>
    <row r="134" spans="1:12" s="27" customFormat="1" x14ac:dyDescent="0.25">
      <c r="A134" s="97"/>
      <c r="B134" s="102"/>
      <c r="C134" s="102"/>
      <c r="D134" s="102">
        <v>3227</v>
      </c>
      <c r="E134" s="105"/>
      <c r="F134" s="105" t="s">
        <v>161</v>
      </c>
      <c r="G134" s="106">
        <v>292.27</v>
      </c>
      <c r="H134" s="96"/>
      <c r="I134" s="96">
        <v>0</v>
      </c>
      <c r="J134" s="96">
        <f t="shared" si="2"/>
        <v>0</v>
      </c>
      <c r="K134" s="119" t="e">
        <f t="shared" si="3"/>
        <v>#DIV/0!</v>
      </c>
    </row>
    <row r="135" spans="1:12" s="27" customFormat="1" x14ac:dyDescent="0.25">
      <c r="A135" s="102"/>
      <c r="B135" s="102"/>
      <c r="C135" s="102"/>
      <c r="D135" s="102"/>
      <c r="E135" s="105" t="s">
        <v>78</v>
      </c>
      <c r="F135" s="105" t="s">
        <v>325</v>
      </c>
      <c r="G135" s="106">
        <v>126.58</v>
      </c>
      <c r="H135" s="96"/>
      <c r="I135" s="96"/>
      <c r="J135" s="96"/>
      <c r="K135" s="119"/>
      <c r="L135" s="28"/>
    </row>
    <row r="136" spans="1:12" s="28" customFormat="1" x14ac:dyDescent="0.25">
      <c r="A136" s="102"/>
      <c r="B136" s="102"/>
      <c r="C136" s="102"/>
      <c r="D136" s="102"/>
      <c r="E136" s="97" t="s">
        <v>76</v>
      </c>
      <c r="F136" s="97" t="s">
        <v>48</v>
      </c>
      <c r="G136" s="99">
        <v>165.69</v>
      </c>
      <c r="H136" s="109"/>
      <c r="I136" s="109">
        <v>0</v>
      </c>
      <c r="J136" s="109">
        <f t="shared" si="2"/>
        <v>0</v>
      </c>
      <c r="K136" s="121" t="e">
        <f t="shared" si="3"/>
        <v>#DIV/0!</v>
      </c>
      <c r="L136" s="27"/>
    </row>
    <row r="137" spans="1:12" s="27" customFormat="1" x14ac:dyDescent="0.25">
      <c r="A137" s="108"/>
      <c r="B137" s="102"/>
      <c r="C137" s="102">
        <v>323</v>
      </c>
      <c r="D137" s="102"/>
      <c r="E137" s="102"/>
      <c r="F137" s="102" t="s">
        <v>134</v>
      </c>
      <c r="G137" s="104">
        <v>29734.560000000001</v>
      </c>
      <c r="H137" s="104"/>
      <c r="I137" s="104">
        <v>27057.84</v>
      </c>
      <c r="J137" s="96">
        <f t="shared" si="2"/>
        <v>90.9979498603645</v>
      </c>
      <c r="K137" s="119" t="e">
        <f t="shared" si="3"/>
        <v>#DIV/0!</v>
      </c>
    </row>
    <row r="138" spans="1:12" s="27" customFormat="1" x14ac:dyDescent="0.25">
      <c r="A138" s="102"/>
      <c r="B138" s="102"/>
      <c r="C138" s="102"/>
      <c r="D138" s="102">
        <v>3231</v>
      </c>
      <c r="E138" s="102"/>
      <c r="F138" s="102" t="s">
        <v>130</v>
      </c>
      <c r="G138" s="104">
        <f>SUM(G139:G142)</f>
        <v>2068.33</v>
      </c>
      <c r="H138" s="104"/>
      <c r="I138" s="104">
        <v>7347.97</v>
      </c>
      <c r="J138" s="96">
        <f t="shared" si="2"/>
        <v>355.26100767285686</v>
      </c>
      <c r="K138" s="119" t="e">
        <f t="shared" si="3"/>
        <v>#DIV/0!</v>
      </c>
    </row>
    <row r="139" spans="1:12" s="27" customFormat="1" x14ac:dyDescent="0.25">
      <c r="A139" s="102"/>
      <c r="B139" s="105"/>
      <c r="C139" s="105"/>
      <c r="D139" s="105"/>
      <c r="E139" s="97" t="s">
        <v>76</v>
      </c>
      <c r="F139" s="97" t="s">
        <v>48</v>
      </c>
      <c r="G139" s="99">
        <v>881.96</v>
      </c>
      <c r="H139" s="100"/>
      <c r="I139" s="100">
        <v>1810.28</v>
      </c>
      <c r="J139" s="109">
        <f t="shared" ref="J139:J237" si="4">I139/G139*100</f>
        <v>205.25647421651774</v>
      </c>
      <c r="K139" s="121" t="e">
        <f t="shared" ref="K139:K237" si="5">I139/H139*100</f>
        <v>#DIV/0!</v>
      </c>
    </row>
    <row r="140" spans="1:12" s="27" customFormat="1" x14ac:dyDescent="0.25">
      <c r="A140" s="97"/>
      <c r="B140" s="105"/>
      <c r="C140" s="105"/>
      <c r="D140" s="105"/>
      <c r="E140" s="97" t="s">
        <v>74</v>
      </c>
      <c r="F140" s="97" t="s">
        <v>45</v>
      </c>
      <c r="G140" s="99">
        <v>0</v>
      </c>
      <c r="H140" s="100"/>
      <c r="I140" s="100">
        <v>2477.69</v>
      </c>
      <c r="J140" s="109" t="e">
        <f t="shared" si="4"/>
        <v>#DIV/0!</v>
      </c>
      <c r="K140" s="121" t="e">
        <f t="shared" si="5"/>
        <v>#DIV/0!</v>
      </c>
      <c r="L140" s="28"/>
    </row>
    <row r="141" spans="1:12" s="28" customFormat="1" x14ac:dyDescent="0.25">
      <c r="A141" s="97"/>
      <c r="B141" s="105"/>
      <c r="C141" s="105"/>
      <c r="D141" s="105"/>
      <c r="E141" s="97" t="s">
        <v>267</v>
      </c>
      <c r="F141" s="97"/>
      <c r="G141" s="99">
        <v>0</v>
      </c>
      <c r="H141" s="100"/>
      <c r="I141" s="100">
        <v>2600</v>
      </c>
      <c r="J141" s="109" t="e">
        <f t="shared" si="4"/>
        <v>#DIV/0!</v>
      </c>
      <c r="K141" s="121"/>
    </row>
    <row r="142" spans="1:12" s="28" customFormat="1" x14ac:dyDescent="0.25">
      <c r="A142" s="97"/>
      <c r="B142" s="105"/>
      <c r="C142" s="105"/>
      <c r="D142" s="105"/>
      <c r="E142" s="97" t="s">
        <v>78</v>
      </c>
      <c r="F142" s="97" t="s">
        <v>284</v>
      </c>
      <c r="G142" s="99">
        <v>1186.3699999999999</v>
      </c>
      <c r="H142" s="100"/>
      <c r="I142" s="100">
        <v>460</v>
      </c>
      <c r="J142" s="109">
        <f t="shared" si="4"/>
        <v>38.773738378414826</v>
      </c>
      <c r="K142" s="121" t="e">
        <f t="shared" si="5"/>
        <v>#DIV/0!</v>
      </c>
      <c r="L142"/>
    </row>
    <row r="143" spans="1:12" x14ac:dyDescent="0.25">
      <c r="A143" s="97"/>
      <c r="B143" s="102"/>
      <c r="C143" s="102"/>
      <c r="D143" s="102">
        <v>3232</v>
      </c>
      <c r="E143" s="102"/>
      <c r="F143" s="102" t="s">
        <v>135</v>
      </c>
      <c r="G143" s="104">
        <v>11029.56</v>
      </c>
      <c r="H143" s="104"/>
      <c r="I143" s="104">
        <v>4790.25</v>
      </c>
      <c r="J143" s="96">
        <f t="shared" si="4"/>
        <v>43.431016287141105</v>
      </c>
      <c r="K143" s="119" t="e">
        <f t="shared" si="5"/>
        <v>#DIV/0!</v>
      </c>
      <c r="L143" s="28"/>
    </row>
    <row r="144" spans="1:12" s="28" customFormat="1" x14ac:dyDescent="0.25">
      <c r="A144" s="102"/>
      <c r="B144" s="105"/>
      <c r="C144" s="105"/>
      <c r="D144" s="105"/>
      <c r="E144" s="97" t="s">
        <v>78</v>
      </c>
      <c r="F144" s="97" t="s">
        <v>80</v>
      </c>
      <c r="G144" s="99">
        <v>8686.57</v>
      </c>
      <c r="H144" s="100"/>
      <c r="I144" s="100">
        <v>1795.27</v>
      </c>
      <c r="J144" s="109">
        <f t="shared" si="4"/>
        <v>20.667190847480651</v>
      </c>
      <c r="K144" s="121" t="e">
        <f t="shared" si="5"/>
        <v>#DIV/0!</v>
      </c>
    </row>
    <row r="145" spans="1:12" s="28" customFormat="1" x14ac:dyDescent="0.25">
      <c r="A145" s="97"/>
      <c r="B145" s="105"/>
      <c r="C145" s="105"/>
      <c r="D145" s="105"/>
      <c r="E145" s="97" t="s">
        <v>76</v>
      </c>
      <c r="F145" s="97" t="s">
        <v>48</v>
      </c>
      <c r="G145" s="99">
        <v>1504.8</v>
      </c>
      <c r="H145" s="100"/>
      <c r="I145" s="100">
        <v>2786.4</v>
      </c>
      <c r="J145" s="109">
        <f t="shared" si="4"/>
        <v>185.16746411483257</v>
      </c>
      <c r="K145" s="121" t="e">
        <f t="shared" si="5"/>
        <v>#DIV/0!</v>
      </c>
      <c r="L145" s="27"/>
    </row>
    <row r="146" spans="1:12" s="27" customFormat="1" x14ac:dyDescent="0.25">
      <c r="A146" s="97"/>
      <c r="B146" s="105"/>
      <c r="C146" s="105"/>
      <c r="D146" s="105"/>
      <c r="E146" s="97" t="s">
        <v>75</v>
      </c>
      <c r="F146" s="97" t="s">
        <v>34</v>
      </c>
      <c r="G146" s="99">
        <v>0</v>
      </c>
      <c r="H146" s="100"/>
      <c r="I146" s="100">
        <v>0</v>
      </c>
      <c r="J146" s="109" t="e">
        <f t="shared" si="4"/>
        <v>#DIV/0!</v>
      </c>
      <c r="K146" s="121" t="e">
        <f t="shared" si="5"/>
        <v>#DIV/0!</v>
      </c>
    </row>
    <row r="147" spans="1:12" s="27" customFormat="1" x14ac:dyDescent="0.25">
      <c r="A147" s="97"/>
      <c r="B147" s="105"/>
      <c r="C147" s="105"/>
      <c r="D147" s="105"/>
      <c r="E147" s="97" t="s">
        <v>74</v>
      </c>
      <c r="F147" s="97" t="s">
        <v>45</v>
      </c>
      <c r="G147" s="99">
        <v>838.19</v>
      </c>
      <c r="H147" s="100"/>
      <c r="I147" s="100">
        <v>208.58</v>
      </c>
      <c r="J147" s="109">
        <f t="shared" si="4"/>
        <v>24.884572710244694</v>
      </c>
      <c r="K147" s="121" t="e">
        <f t="shared" si="5"/>
        <v>#DIV/0!</v>
      </c>
    </row>
    <row r="148" spans="1:12" s="27" customFormat="1" x14ac:dyDescent="0.25">
      <c r="A148" s="97"/>
      <c r="B148" s="105"/>
      <c r="C148" s="105"/>
      <c r="D148" s="105">
        <v>3233</v>
      </c>
      <c r="E148" s="97"/>
      <c r="F148" s="97" t="s">
        <v>317</v>
      </c>
      <c r="G148" s="99">
        <v>127.44</v>
      </c>
      <c r="H148" s="100"/>
      <c r="I148" s="100">
        <v>127.44</v>
      </c>
      <c r="J148" s="109">
        <f t="shared" si="4"/>
        <v>100</v>
      </c>
      <c r="K148" s="121" t="e">
        <f t="shared" si="5"/>
        <v>#DIV/0!</v>
      </c>
    </row>
    <row r="149" spans="1:12" s="27" customFormat="1" x14ac:dyDescent="0.25">
      <c r="A149" s="97"/>
      <c r="B149" s="105"/>
      <c r="C149" s="105"/>
      <c r="D149" s="105">
        <v>3233</v>
      </c>
      <c r="E149" s="97" t="s">
        <v>74</v>
      </c>
      <c r="F149" s="97" t="s">
        <v>315</v>
      </c>
      <c r="G149" s="99">
        <v>0</v>
      </c>
      <c r="H149" s="100"/>
      <c r="I149" s="100">
        <v>10.62</v>
      </c>
      <c r="J149" s="109" t="e">
        <f t="shared" si="4"/>
        <v>#DIV/0!</v>
      </c>
      <c r="K149" s="121" t="e">
        <f t="shared" si="5"/>
        <v>#DIV/0!</v>
      </c>
      <c r="L149" s="28"/>
    </row>
    <row r="150" spans="1:12" s="28" customFormat="1" ht="15" customHeight="1" x14ac:dyDescent="0.25">
      <c r="A150" s="97"/>
      <c r="B150" s="105"/>
      <c r="C150" s="105"/>
      <c r="D150" s="105"/>
      <c r="E150" s="97" t="s">
        <v>78</v>
      </c>
      <c r="F150" s="97" t="s">
        <v>284</v>
      </c>
      <c r="G150" s="99">
        <v>84.96</v>
      </c>
      <c r="H150" s="100"/>
      <c r="I150" s="100"/>
      <c r="J150" s="109"/>
      <c r="K150" s="121"/>
      <c r="L150" s="27"/>
    </row>
    <row r="151" spans="1:12" s="27" customFormat="1" x14ac:dyDescent="0.25">
      <c r="A151" s="97"/>
      <c r="B151" s="105"/>
      <c r="C151" s="105"/>
      <c r="D151" s="105"/>
      <c r="E151" s="97" t="s">
        <v>76</v>
      </c>
      <c r="F151" s="97" t="s">
        <v>316</v>
      </c>
      <c r="G151" s="99">
        <v>42.48</v>
      </c>
      <c r="H151" s="100"/>
      <c r="I151" s="100">
        <v>116.82</v>
      </c>
      <c r="J151" s="109"/>
      <c r="K151" s="121" t="e">
        <f t="shared" si="5"/>
        <v>#DIV/0!</v>
      </c>
    </row>
    <row r="152" spans="1:12" s="27" customFormat="1" x14ac:dyDescent="0.25">
      <c r="A152" s="97"/>
      <c r="B152" s="102"/>
      <c r="C152" s="102"/>
      <c r="D152" s="102">
        <v>3234</v>
      </c>
      <c r="E152" s="102"/>
      <c r="F152" s="102" t="s">
        <v>136</v>
      </c>
      <c r="G152" s="104">
        <v>6974.71</v>
      </c>
      <c r="H152" s="104"/>
      <c r="I152" s="104">
        <v>6237.9849999999997</v>
      </c>
      <c r="J152" s="96">
        <f t="shared" si="4"/>
        <v>89.437195238224959</v>
      </c>
      <c r="K152" s="119" t="e">
        <f t="shared" si="5"/>
        <v>#DIV/0!</v>
      </c>
    </row>
    <row r="153" spans="1:12" s="27" customFormat="1" x14ac:dyDescent="0.25">
      <c r="A153" s="102"/>
      <c r="B153" s="102"/>
      <c r="C153" s="102"/>
      <c r="D153" s="102"/>
      <c r="E153" s="102" t="s">
        <v>74</v>
      </c>
      <c r="F153" s="102" t="s">
        <v>45</v>
      </c>
      <c r="G153" s="104">
        <v>140.33000000000001</v>
      </c>
      <c r="H153" s="104"/>
      <c r="I153" s="104">
        <v>0</v>
      </c>
      <c r="J153" s="96"/>
      <c r="K153" s="119" t="e">
        <f t="shared" si="5"/>
        <v>#DIV/0!</v>
      </c>
    </row>
    <row r="154" spans="1:12" s="27" customFormat="1" x14ac:dyDescent="0.25">
      <c r="A154" s="102"/>
      <c r="B154" s="97"/>
      <c r="C154" s="97"/>
      <c r="D154" s="97"/>
      <c r="E154" s="97" t="s">
        <v>78</v>
      </c>
      <c r="F154" s="97" t="s">
        <v>80</v>
      </c>
      <c r="G154" s="99">
        <v>3767.2</v>
      </c>
      <c r="H154" s="100"/>
      <c r="I154" s="100">
        <v>0</v>
      </c>
      <c r="J154" s="109">
        <f t="shared" si="4"/>
        <v>0</v>
      </c>
      <c r="K154" s="121" t="e">
        <f t="shared" si="5"/>
        <v>#DIV/0!</v>
      </c>
    </row>
    <row r="155" spans="1:12" s="27" customFormat="1" x14ac:dyDescent="0.25">
      <c r="A155" s="97"/>
      <c r="B155" s="102"/>
      <c r="C155" s="102"/>
      <c r="D155" s="102"/>
      <c r="E155" s="97" t="s">
        <v>76</v>
      </c>
      <c r="F155" s="97" t="s">
        <v>48</v>
      </c>
      <c r="G155" s="99">
        <v>3067.18</v>
      </c>
      <c r="H155" s="109"/>
      <c r="I155" s="109">
        <v>6237.95</v>
      </c>
      <c r="J155" s="109">
        <f t="shared" si="4"/>
        <v>203.37736944033281</v>
      </c>
      <c r="K155" s="121" t="e">
        <f t="shared" si="5"/>
        <v>#DIV/0!</v>
      </c>
    </row>
    <row r="156" spans="1:12" s="27" customFormat="1" x14ac:dyDescent="0.25">
      <c r="A156" s="108"/>
      <c r="B156" s="102"/>
      <c r="C156" s="102"/>
      <c r="D156" s="102">
        <v>3235</v>
      </c>
      <c r="E156" s="102"/>
      <c r="F156" s="102" t="s">
        <v>137</v>
      </c>
      <c r="G156" s="104">
        <v>0</v>
      </c>
      <c r="H156" s="96"/>
      <c r="I156" s="96">
        <v>0</v>
      </c>
      <c r="J156" s="96" t="e">
        <f t="shared" si="4"/>
        <v>#DIV/0!</v>
      </c>
      <c r="K156" s="119" t="e">
        <f t="shared" si="5"/>
        <v>#DIV/0!</v>
      </c>
    </row>
    <row r="157" spans="1:12" s="27" customFormat="1" x14ac:dyDescent="0.25">
      <c r="A157" s="102"/>
      <c r="B157" s="102"/>
      <c r="C157" s="102"/>
      <c r="D157" s="102"/>
      <c r="E157" s="97" t="s">
        <v>76</v>
      </c>
      <c r="F157" s="97" t="s">
        <v>48</v>
      </c>
      <c r="G157" s="99">
        <v>0</v>
      </c>
      <c r="H157" s="109"/>
      <c r="I157" s="109">
        <v>0</v>
      </c>
      <c r="J157" s="109" t="e">
        <f t="shared" si="4"/>
        <v>#DIV/0!</v>
      </c>
      <c r="K157" s="121" t="e">
        <f t="shared" si="5"/>
        <v>#DIV/0!</v>
      </c>
    </row>
    <row r="158" spans="1:12" s="27" customFormat="1" x14ac:dyDescent="0.25">
      <c r="A158" s="108"/>
      <c r="B158" s="102"/>
      <c r="C158" s="102"/>
      <c r="D158" s="102">
        <v>3236</v>
      </c>
      <c r="E158" s="102"/>
      <c r="F158" s="102" t="s">
        <v>138</v>
      </c>
      <c r="G158" s="104">
        <v>2158.36</v>
      </c>
      <c r="H158" s="104"/>
      <c r="I158" s="104">
        <v>2046.1</v>
      </c>
      <c r="J158" s="96">
        <f t="shared" si="4"/>
        <v>94.798828740339886</v>
      </c>
      <c r="K158" s="119" t="e">
        <f t="shared" si="5"/>
        <v>#DIV/0!</v>
      </c>
      <c r="L158" s="28"/>
    </row>
    <row r="159" spans="1:12" s="28" customFormat="1" x14ac:dyDescent="0.25">
      <c r="A159" s="102"/>
      <c r="B159" s="102"/>
      <c r="C159" s="102"/>
      <c r="D159" s="102"/>
      <c r="E159" s="97" t="s">
        <v>76</v>
      </c>
      <c r="F159" s="97" t="s">
        <v>48</v>
      </c>
      <c r="G159" s="99">
        <v>884</v>
      </c>
      <c r="H159" s="109"/>
      <c r="I159" s="109">
        <v>1632.46</v>
      </c>
      <c r="J159" s="109">
        <f t="shared" si="4"/>
        <v>184.66742081447964</v>
      </c>
      <c r="K159" s="121" t="e">
        <f t="shared" si="5"/>
        <v>#DIV/0!</v>
      </c>
    </row>
    <row r="160" spans="1:12" s="28" customFormat="1" x14ac:dyDescent="0.25">
      <c r="A160" s="108"/>
      <c r="B160" s="102"/>
      <c r="C160" s="102"/>
      <c r="D160" s="102"/>
      <c r="E160" s="97" t="s">
        <v>78</v>
      </c>
      <c r="F160" s="97" t="s">
        <v>284</v>
      </c>
      <c r="G160" s="99">
        <v>1274.3599999999999</v>
      </c>
      <c r="H160" s="109"/>
      <c r="I160" s="109">
        <v>413.64</v>
      </c>
      <c r="J160" s="109">
        <f t="shared" si="4"/>
        <v>32.458645908534486</v>
      </c>
      <c r="K160" s="121" t="e">
        <f t="shared" si="5"/>
        <v>#DIV/0!</v>
      </c>
      <c r="L160" s="27"/>
    </row>
    <row r="161" spans="1:12" s="27" customFormat="1" x14ac:dyDescent="0.25">
      <c r="A161" s="108"/>
      <c r="B161" s="102"/>
      <c r="C161" s="102"/>
      <c r="D161" s="102"/>
      <c r="E161" s="97" t="s">
        <v>74</v>
      </c>
      <c r="F161" s="97" t="s">
        <v>45</v>
      </c>
      <c r="G161" s="99">
        <v>0</v>
      </c>
      <c r="H161" s="109"/>
      <c r="I161" s="109">
        <v>0</v>
      </c>
      <c r="J161" s="109" t="e">
        <f t="shared" si="4"/>
        <v>#DIV/0!</v>
      </c>
      <c r="K161" s="121" t="e">
        <f t="shared" si="5"/>
        <v>#DIV/0!</v>
      </c>
      <c r="L161"/>
    </row>
    <row r="162" spans="1:12" x14ac:dyDescent="0.25">
      <c r="A162" s="108"/>
      <c r="B162" s="102"/>
      <c r="C162" s="102"/>
      <c r="D162" s="102"/>
      <c r="E162" s="97" t="s">
        <v>73</v>
      </c>
      <c r="F162" s="97" t="s">
        <v>49</v>
      </c>
      <c r="G162" s="99">
        <v>0</v>
      </c>
      <c r="H162" s="109"/>
      <c r="I162" s="109">
        <v>0</v>
      </c>
      <c r="J162" s="109" t="e">
        <f t="shared" si="4"/>
        <v>#DIV/0!</v>
      </c>
      <c r="K162" s="121" t="e">
        <f t="shared" si="5"/>
        <v>#DIV/0!</v>
      </c>
      <c r="L162" s="28"/>
    </row>
    <row r="163" spans="1:12" s="28" customFormat="1" x14ac:dyDescent="0.25">
      <c r="A163" s="108"/>
      <c r="B163" s="102"/>
      <c r="C163" s="102"/>
      <c r="D163" s="102">
        <v>3237</v>
      </c>
      <c r="E163" s="102"/>
      <c r="F163" s="102" t="s">
        <v>139</v>
      </c>
      <c r="G163" s="104">
        <v>4611.2700000000004</v>
      </c>
      <c r="H163" s="96"/>
      <c r="I163" s="96">
        <v>3572</v>
      </c>
      <c r="J163" s="96">
        <f t="shared" si="4"/>
        <v>77.462391054958829</v>
      </c>
      <c r="K163" s="119" t="e">
        <f t="shared" si="5"/>
        <v>#DIV/0!</v>
      </c>
      <c r="L163"/>
    </row>
    <row r="164" spans="1:12" x14ac:dyDescent="0.25">
      <c r="A164" s="102"/>
      <c r="B164" s="102"/>
      <c r="C164" s="102"/>
      <c r="D164" s="102"/>
      <c r="E164" s="102" t="s">
        <v>74</v>
      </c>
      <c r="F164" s="102" t="s">
        <v>45</v>
      </c>
      <c r="G164" s="104" t="s">
        <v>326</v>
      </c>
      <c r="H164" s="96"/>
      <c r="I164" s="96">
        <v>0</v>
      </c>
      <c r="J164" s="96"/>
      <c r="K164" s="119" t="e">
        <f t="shared" si="5"/>
        <v>#DIV/0!</v>
      </c>
      <c r="L164" s="28"/>
    </row>
    <row r="165" spans="1:12" s="28" customFormat="1" x14ac:dyDescent="0.25">
      <c r="A165" s="102"/>
      <c r="B165" s="102"/>
      <c r="C165" s="102"/>
      <c r="D165" s="102"/>
      <c r="E165" s="102" t="s">
        <v>76</v>
      </c>
      <c r="F165" s="102" t="s">
        <v>281</v>
      </c>
      <c r="G165" s="104">
        <v>1069.93</v>
      </c>
      <c r="H165" s="96"/>
      <c r="I165" s="96">
        <v>1798.75</v>
      </c>
      <c r="J165" s="96">
        <f t="shared" si="4"/>
        <v>168.11847504042319</v>
      </c>
      <c r="K165" s="119"/>
      <c r="L165"/>
    </row>
    <row r="166" spans="1:12" x14ac:dyDescent="0.25">
      <c r="A166" s="102"/>
      <c r="B166" s="102"/>
      <c r="C166" s="102"/>
      <c r="D166" s="102"/>
      <c r="E166" s="97" t="s">
        <v>78</v>
      </c>
      <c r="F166" s="97" t="s">
        <v>80</v>
      </c>
      <c r="G166" s="99">
        <v>3047.61</v>
      </c>
      <c r="H166" s="109"/>
      <c r="I166" s="109">
        <v>1773.25</v>
      </c>
      <c r="J166" s="109">
        <f t="shared" si="4"/>
        <v>58.184938361535757</v>
      </c>
      <c r="K166" s="121" t="e">
        <f t="shared" si="5"/>
        <v>#DIV/0!</v>
      </c>
    </row>
    <row r="167" spans="1:12" x14ac:dyDescent="0.25">
      <c r="A167" s="108"/>
      <c r="B167" s="102"/>
      <c r="C167" s="102"/>
      <c r="D167" s="102">
        <v>3238</v>
      </c>
      <c r="E167" s="102"/>
      <c r="F167" s="102" t="s">
        <v>140</v>
      </c>
      <c r="G167" s="104">
        <v>1833.93</v>
      </c>
      <c r="H167" s="96"/>
      <c r="I167" s="96">
        <v>1886.57</v>
      </c>
      <c r="J167" s="96">
        <f t="shared" si="4"/>
        <v>102.87033856254055</v>
      </c>
      <c r="K167" s="119" t="e">
        <f t="shared" si="5"/>
        <v>#DIV/0!</v>
      </c>
    </row>
    <row r="168" spans="1:12" x14ac:dyDescent="0.25">
      <c r="A168" s="102"/>
      <c r="B168" s="102"/>
      <c r="C168" s="102"/>
      <c r="D168" s="102"/>
      <c r="E168" s="97" t="s">
        <v>76</v>
      </c>
      <c r="F168" s="97" t="s">
        <v>48</v>
      </c>
      <c r="G168" s="99">
        <v>841.39</v>
      </c>
      <c r="H168" s="109"/>
      <c r="I168" s="109">
        <v>1806.57</v>
      </c>
      <c r="J168" s="109">
        <f t="shared" si="4"/>
        <v>214.71255897978347</v>
      </c>
      <c r="K168" s="121" t="e">
        <f t="shared" si="5"/>
        <v>#DIV/0!</v>
      </c>
    </row>
    <row r="169" spans="1:12" x14ac:dyDescent="0.25">
      <c r="A169" s="108"/>
      <c r="B169" s="102"/>
      <c r="C169" s="102"/>
      <c r="D169" s="102"/>
      <c r="E169" s="97" t="s">
        <v>78</v>
      </c>
      <c r="F169" s="97" t="s">
        <v>284</v>
      </c>
      <c r="G169" s="99">
        <v>972.63</v>
      </c>
      <c r="H169" s="109"/>
      <c r="I169" s="109">
        <v>0</v>
      </c>
      <c r="J169" s="109">
        <f t="shared" si="4"/>
        <v>0</v>
      </c>
      <c r="K169" s="121"/>
      <c r="L169" s="28"/>
    </row>
    <row r="170" spans="1:12" s="28" customFormat="1" x14ac:dyDescent="0.25">
      <c r="A170" s="108"/>
      <c r="B170" s="102"/>
      <c r="C170" s="102"/>
      <c r="D170" s="102"/>
      <c r="E170" s="97" t="s">
        <v>74</v>
      </c>
      <c r="F170" s="97" t="s">
        <v>45</v>
      </c>
      <c r="G170" s="99">
        <v>19.91</v>
      </c>
      <c r="H170" s="109"/>
      <c r="I170" s="109">
        <v>80</v>
      </c>
      <c r="J170" s="109">
        <f t="shared" si="4"/>
        <v>401.80813661476645</v>
      </c>
      <c r="K170" s="121"/>
    </row>
    <row r="171" spans="1:12" s="28" customFormat="1" x14ac:dyDescent="0.25">
      <c r="A171" s="108"/>
      <c r="B171" s="102"/>
      <c r="C171" s="102"/>
      <c r="D171" s="102">
        <v>3239</v>
      </c>
      <c r="E171" s="102"/>
      <c r="F171" s="102" t="s">
        <v>141</v>
      </c>
      <c r="G171" s="104">
        <v>930.96</v>
      </c>
      <c r="H171" s="96"/>
      <c r="I171" s="96">
        <v>1049.56</v>
      </c>
      <c r="J171" s="96">
        <f t="shared" si="4"/>
        <v>112.73953768153304</v>
      </c>
      <c r="K171" s="119" t="e">
        <f t="shared" si="5"/>
        <v>#DIV/0!</v>
      </c>
    </row>
    <row r="172" spans="1:12" s="28" customFormat="1" x14ac:dyDescent="0.25">
      <c r="A172" s="102"/>
      <c r="B172" s="102"/>
      <c r="C172" s="102"/>
      <c r="D172" s="102"/>
      <c r="E172" s="97" t="s">
        <v>76</v>
      </c>
      <c r="F172" s="97" t="s">
        <v>48</v>
      </c>
      <c r="G172" s="99">
        <v>830.96</v>
      </c>
      <c r="H172" s="109"/>
      <c r="I172" s="109">
        <v>1000</v>
      </c>
      <c r="J172" s="109">
        <f t="shared" si="4"/>
        <v>120.34273611244825</v>
      </c>
      <c r="K172" s="121" t="e">
        <f t="shared" si="5"/>
        <v>#DIV/0!</v>
      </c>
      <c r="L172"/>
    </row>
    <row r="173" spans="1:12" x14ac:dyDescent="0.25">
      <c r="A173" s="108"/>
      <c r="B173" s="102"/>
      <c r="C173" s="102"/>
      <c r="D173" s="102"/>
      <c r="E173" s="97" t="s">
        <v>74</v>
      </c>
      <c r="F173" s="97" t="s">
        <v>45</v>
      </c>
      <c r="G173" s="99">
        <v>5.6</v>
      </c>
      <c r="H173" s="109"/>
      <c r="I173" s="109">
        <v>49.56</v>
      </c>
      <c r="J173" s="109">
        <f t="shared" si="4"/>
        <v>885.00000000000011</v>
      </c>
      <c r="K173" s="121"/>
      <c r="L173" s="28"/>
    </row>
    <row r="174" spans="1:12" s="28" customFormat="1" x14ac:dyDescent="0.25">
      <c r="A174" s="108"/>
      <c r="B174" s="102"/>
      <c r="C174" s="102">
        <v>329</v>
      </c>
      <c r="D174" s="102"/>
      <c r="E174" s="102"/>
      <c r="F174" s="102" t="s">
        <v>142</v>
      </c>
      <c r="G174" s="104">
        <v>14712.43</v>
      </c>
      <c r="H174" s="104"/>
      <c r="I174" s="104">
        <v>18263.12</v>
      </c>
      <c r="J174" s="96">
        <f t="shared" si="4"/>
        <v>124.13394660161509</v>
      </c>
      <c r="K174" s="119" t="e">
        <f t="shared" si="5"/>
        <v>#DIV/0!</v>
      </c>
      <c r="L174"/>
    </row>
    <row r="175" spans="1:12" x14ac:dyDescent="0.25">
      <c r="A175" s="102"/>
      <c r="B175" s="102"/>
      <c r="C175" s="102"/>
      <c r="D175" s="102">
        <v>3291</v>
      </c>
      <c r="E175" s="102"/>
      <c r="F175" s="102" t="s">
        <v>318</v>
      </c>
      <c r="G175" s="104">
        <v>0</v>
      </c>
      <c r="H175" s="104"/>
      <c r="I175" s="104">
        <v>90</v>
      </c>
      <c r="J175" s="96" t="e">
        <f t="shared" si="4"/>
        <v>#DIV/0!</v>
      </c>
      <c r="K175" s="119"/>
    </row>
    <row r="176" spans="1:12" x14ac:dyDescent="0.25">
      <c r="A176" s="102"/>
      <c r="B176" s="102"/>
      <c r="C176" s="102"/>
      <c r="D176" s="102">
        <v>3292</v>
      </c>
      <c r="E176" s="102"/>
      <c r="F176" s="102" t="s">
        <v>143</v>
      </c>
      <c r="G176" s="104">
        <v>2931.62</v>
      </c>
      <c r="H176" s="96"/>
      <c r="I176" s="96">
        <v>2776.28</v>
      </c>
      <c r="J176" s="96">
        <f t="shared" si="4"/>
        <v>94.70122321446847</v>
      </c>
      <c r="K176" s="119" t="e">
        <f t="shared" si="5"/>
        <v>#DIV/0!</v>
      </c>
    </row>
    <row r="177" spans="1:12" x14ac:dyDescent="0.25">
      <c r="A177" s="102"/>
      <c r="B177" s="102"/>
      <c r="C177" s="102"/>
      <c r="D177" s="102"/>
      <c r="E177" s="102" t="s">
        <v>78</v>
      </c>
      <c r="F177" s="102" t="s">
        <v>284</v>
      </c>
      <c r="G177" s="104">
        <v>700.71</v>
      </c>
      <c r="H177" s="96"/>
      <c r="I177" s="96"/>
      <c r="J177" s="96"/>
      <c r="K177" s="119"/>
      <c r="L177" s="28"/>
    </row>
    <row r="178" spans="1:12" s="28" customFormat="1" x14ac:dyDescent="0.25">
      <c r="A178" s="102"/>
      <c r="B178" s="102"/>
      <c r="C178" s="102"/>
      <c r="D178" s="102"/>
      <c r="E178" s="102" t="s">
        <v>74</v>
      </c>
      <c r="F178" s="102" t="s">
        <v>270</v>
      </c>
      <c r="G178" s="104">
        <v>1764</v>
      </c>
      <c r="H178" s="96"/>
      <c r="I178" s="96">
        <v>1842</v>
      </c>
      <c r="J178" s="96">
        <f t="shared" si="4"/>
        <v>104.42176870748298</v>
      </c>
      <c r="K178" s="119"/>
      <c r="L178"/>
    </row>
    <row r="179" spans="1:12" x14ac:dyDescent="0.25">
      <c r="A179" s="102"/>
      <c r="B179" s="102"/>
      <c r="C179" s="102"/>
      <c r="D179" s="102"/>
      <c r="E179" s="97" t="s">
        <v>76</v>
      </c>
      <c r="F179" s="97" t="s">
        <v>48</v>
      </c>
      <c r="G179" s="99">
        <v>466.91</v>
      </c>
      <c r="H179" s="109"/>
      <c r="I179" s="109">
        <v>934.28</v>
      </c>
      <c r="J179" s="109">
        <f t="shared" si="4"/>
        <v>200.09852005739864</v>
      </c>
      <c r="K179" s="121" t="e">
        <f t="shared" si="5"/>
        <v>#DIV/0!</v>
      </c>
    </row>
    <row r="180" spans="1:12" x14ac:dyDescent="0.25">
      <c r="A180" s="108"/>
      <c r="B180" s="102"/>
      <c r="C180" s="102"/>
      <c r="D180" s="102">
        <v>3293</v>
      </c>
      <c r="E180" s="102" t="s">
        <v>74</v>
      </c>
      <c r="F180" s="102" t="s">
        <v>144</v>
      </c>
      <c r="G180" s="104">
        <v>595.54</v>
      </c>
      <c r="H180" s="96"/>
      <c r="I180" s="96">
        <v>88.51</v>
      </c>
      <c r="J180" s="96">
        <f t="shared" si="4"/>
        <v>14.862141921617358</v>
      </c>
      <c r="K180" s="119" t="e">
        <f t="shared" si="5"/>
        <v>#DIV/0!</v>
      </c>
      <c r="L180" s="28"/>
    </row>
    <row r="181" spans="1:12" s="28" customFormat="1" x14ac:dyDescent="0.25">
      <c r="A181" s="102"/>
      <c r="B181" s="102"/>
      <c r="C181" s="102"/>
      <c r="D181" s="102"/>
      <c r="E181" s="122" t="s">
        <v>269</v>
      </c>
      <c r="F181" s="102"/>
      <c r="G181" s="104">
        <v>305.22000000000003</v>
      </c>
      <c r="H181" s="96"/>
      <c r="I181" s="96">
        <v>17.100000000000001</v>
      </c>
      <c r="J181" s="96">
        <f t="shared" si="4"/>
        <v>5.6025162178101047</v>
      </c>
      <c r="K181" s="119"/>
    </row>
    <row r="182" spans="1:12" s="28" customFormat="1" x14ac:dyDescent="0.25">
      <c r="A182" s="102"/>
      <c r="B182" s="102"/>
      <c r="C182" s="102"/>
      <c r="D182" s="102"/>
      <c r="E182" s="122" t="s">
        <v>76</v>
      </c>
      <c r="F182" s="102" t="s">
        <v>48</v>
      </c>
      <c r="G182" s="104">
        <v>0</v>
      </c>
      <c r="H182" s="96"/>
      <c r="I182" s="96">
        <v>47.92</v>
      </c>
      <c r="J182" s="96" t="e">
        <f t="shared" si="4"/>
        <v>#DIV/0!</v>
      </c>
      <c r="K182" s="119"/>
    </row>
    <row r="183" spans="1:12" s="28" customFormat="1" x14ac:dyDescent="0.25">
      <c r="A183" s="102"/>
      <c r="B183" s="102"/>
      <c r="C183" s="102"/>
      <c r="D183" s="102"/>
      <c r="E183" s="122" t="s">
        <v>78</v>
      </c>
      <c r="F183" s="102" t="s">
        <v>319</v>
      </c>
      <c r="G183" s="104">
        <v>0</v>
      </c>
      <c r="H183" s="96"/>
      <c r="I183" s="96">
        <v>13.74</v>
      </c>
      <c r="J183" s="96" t="e">
        <f t="shared" si="4"/>
        <v>#DIV/0!</v>
      </c>
      <c r="K183" s="119"/>
    </row>
    <row r="184" spans="1:12" s="28" customFormat="1" x14ac:dyDescent="0.25">
      <c r="A184" s="102"/>
      <c r="B184" s="102"/>
      <c r="C184" s="102"/>
      <c r="D184" s="102"/>
      <c r="E184" s="97" t="s">
        <v>73</v>
      </c>
      <c r="F184" s="97" t="s">
        <v>49</v>
      </c>
      <c r="G184" s="99">
        <v>245.69</v>
      </c>
      <c r="H184" s="109"/>
      <c r="I184" s="109">
        <v>9.75</v>
      </c>
      <c r="J184" s="109">
        <f t="shared" si="4"/>
        <v>3.9684154829256379</v>
      </c>
      <c r="K184" s="121" t="e">
        <f t="shared" si="5"/>
        <v>#DIV/0!</v>
      </c>
    </row>
    <row r="185" spans="1:12" s="28" customFormat="1" x14ac:dyDescent="0.25">
      <c r="A185" s="108"/>
      <c r="B185" s="102"/>
      <c r="C185" s="102"/>
      <c r="D185" s="102">
        <v>3294</v>
      </c>
      <c r="E185" s="102"/>
      <c r="F185" s="102" t="s">
        <v>145</v>
      </c>
      <c r="G185" s="104">
        <v>176.36</v>
      </c>
      <c r="H185" s="104"/>
      <c r="I185" s="104">
        <v>214.63</v>
      </c>
      <c r="J185" s="96">
        <f t="shared" si="4"/>
        <v>121.69993195735994</v>
      </c>
      <c r="K185" s="121" t="e">
        <f t="shared" si="5"/>
        <v>#DIV/0!</v>
      </c>
      <c r="L185"/>
    </row>
    <row r="186" spans="1:12" x14ac:dyDescent="0.25">
      <c r="A186" s="102"/>
      <c r="B186" s="102"/>
      <c r="C186" s="102"/>
      <c r="D186" s="102"/>
      <c r="E186" s="102" t="s">
        <v>78</v>
      </c>
      <c r="F186" s="102" t="s">
        <v>284</v>
      </c>
      <c r="G186" s="104">
        <v>53.09</v>
      </c>
      <c r="H186" s="104"/>
      <c r="I186" s="104"/>
      <c r="J186" s="96"/>
      <c r="K186" s="121"/>
      <c r="L186" s="28"/>
    </row>
    <row r="187" spans="1:12" s="28" customFormat="1" x14ac:dyDescent="0.25">
      <c r="A187" s="102"/>
      <c r="B187" s="102"/>
      <c r="C187" s="102"/>
      <c r="D187" s="102"/>
      <c r="E187" s="97" t="s">
        <v>76</v>
      </c>
      <c r="F187" s="97" t="s">
        <v>48</v>
      </c>
      <c r="G187" s="99">
        <v>55</v>
      </c>
      <c r="H187" s="109"/>
      <c r="I187" s="109">
        <v>163.09</v>
      </c>
      <c r="J187" s="109">
        <f t="shared" si="4"/>
        <v>296.52727272727276</v>
      </c>
      <c r="K187" s="121" t="e">
        <f t="shared" si="5"/>
        <v>#DIV/0!</v>
      </c>
    </row>
    <row r="188" spans="1:12" s="28" customFormat="1" x14ac:dyDescent="0.25">
      <c r="A188" s="108"/>
      <c r="B188" s="102"/>
      <c r="C188" s="102"/>
      <c r="D188" s="102"/>
      <c r="E188" s="97" t="s">
        <v>74</v>
      </c>
      <c r="F188" s="97" t="s">
        <v>45</v>
      </c>
      <c r="G188" s="99">
        <v>68.27</v>
      </c>
      <c r="H188" s="109"/>
      <c r="I188" s="109">
        <v>51.54</v>
      </c>
      <c r="J188" s="109">
        <f t="shared" si="4"/>
        <v>75.494360626922514</v>
      </c>
      <c r="K188" s="121"/>
    </row>
    <row r="189" spans="1:12" s="28" customFormat="1" x14ac:dyDescent="0.25">
      <c r="A189" s="108"/>
      <c r="B189" s="102"/>
      <c r="C189" s="102"/>
      <c r="D189" s="102"/>
      <c r="E189" s="97" t="s">
        <v>75</v>
      </c>
      <c r="F189" s="97" t="s">
        <v>34</v>
      </c>
      <c r="G189" s="99">
        <v>0</v>
      </c>
      <c r="H189" s="109"/>
      <c r="I189" s="109">
        <v>0</v>
      </c>
      <c r="J189" s="109" t="e">
        <f t="shared" si="4"/>
        <v>#DIV/0!</v>
      </c>
      <c r="K189" s="121" t="e">
        <f t="shared" si="5"/>
        <v>#DIV/0!</v>
      </c>
    </row>
    <row r="190" spans="1:12" s="28" customFormat="1" x14ac:dyDescent="0.25">
      <c r="A190" s="108"/>
      <c r="B190" s="102"/>
      <c r="C190" s="102"/>
      <c r="D190" s="102">
        <v>3295</v>
      </c>
      <c r="E190" s="102"/>
      <c r="F190" s="102" t="s">
        <v>146</v>
      </c>
      <c r="G190" s="104">
        <v>3191.7</v>
      </c>
      <c r="H190" s="104"/>
      <c r="I190" s="104">
        <v>3988.97</v>
      </c>
      <c r="J190" s="96">
        <f t="shared" si="4"/>
        <v>124.97947802111726</v>
      </c>
      <c r="K190" s="119" t="e">
        <f t="shared" si="5"/>
        <v>#DIV/0!</v>
      </c>
      <c r="L190"/>
    </row>
    <row r="191" spans="1:12" x14ac:dyDescent="0.25">
      <c r="A191" s="102"/>
      <c r="B191" s="102"/>
      <c r="C191" s="102"/>
      <c r="D191" s="102"/>
      <c r="E191" s="97" t="s">
        <v>76</v>
      </c>
      <c r="F191" s="97" t="s">
        <v>48</v>
      </c>
      <c r="G191" s="99">
        <v>130.94</v>
      </c>
      <c r="H191" s="109"/>
      <c r="I191" s="109">
        <v>12.97</v>
      </c>
      <c r="J191" s="109">
        <f t="shared" si="4"/>
        <v>9.9053001374675436</v>
      </c>
      <c r="K191" s="121" t="e">
        <f t="shared" si="5"/>
        <v>#DIV/0!</v>
      </c>
      <c r="L191" s="28"/>
    </row>
    <row r="192" spans="1:12" s="28" customFormat="1" x14ac:dyDescent="0.25">
      <c r="A192" s="108"/>
      <c r="B192" s="102"/>
      <c r="C192" s="102"/>
      <c r="D192" s="102"/>
      <c r="E192" s="112" t="s">
        <v>321</v>
      </c>
      <c r="F192" s="97" t="s">
        <v>45</v>
      </c>
      <c r="G192" s="99">
        <v>11.9</v>
      </c>
      <c r="H192" s="109"/>
      <c r="I192" s="109">
        <v>0</v>
      </c>
      <c r="J192" s="109">
        <f t="shared" si="4"/>
        <v>0</v>
      </c>
      <c r="K192" s="121" t="e">
        <f t="shared" si="5"/>
        <v>#DIV/0!</v>
      </c>
    </row>
    <row r="193" spans="1:12" s="28" customFormat="1" x14ac:dyDescent="0.25">
      <c r="A193" s="108"/>
      <c r="B193" s="102"/>
      <c r="C193" s="102"/>
      <c r="D193" s="102"/>
      <c r="E193" s="97" t="s">
        <v>73</v>
      </c>
      <c r="F193" s="97" t="s">
        <v>49</v>
      </c>
      <c r="G193" s="99">
        <v>3048.86</v>
      </c>
      <c r="H193" s="109"/>
      <c r="I193" s="109">
        <v>3976</v>
      </c>
      <c r="J193" s="109">
        <f t="shared" si="4"/>
        <v>130.40939892287608</v>
      </c>
      <c r="K193" s="121" t="e">
        <f t="shared" si="5"/>
        <v>#DIV/0!</v>
      </c>
      <c r="L193"/>
    </row>
    <row r="194" spans="1:12" x14ac:dyDescent="0.25">
      <c r="A194" s="108"/>
      <c r="B194" s="102"/>
      <c r="C194" s="102"/>
      <c r="D194" s="102">
        <v>3299</v>
      </c>
      <c r="E194" s="102"/>
      <c r="F194" s="102" t="s">
        <v>147</v>
      </c>
      <c r="G194" s="104">
        <v>7816.81</v>
      </c>
      <c r="H194" s="104"/>
      <c r="I194" s="104">
        <v>11104.73</v>
      </c>
      <c r="J194" s="96">
        <f t="shared" si="4"/>
        <v>142.06217114142467</v>
      </c>
      <c r="K194" s="119" t="e">
        <f t="shared" si="5"/>
        <v>#DIV/0!</v>
      </c>
    </row>
    <row r="195" spans="1:12" x14ac:dyDescent="0.25">
      <c r="A195" s="102"/>
      <c r="B195" s="102"/>
      <c r="C195" s="102"/>
      <c r="D195" s="102"/>
      <c r="E195" s="102" t="s">
        <v>78</v>
      </c>
      <c r="F195" s="102" t="s">
        <v>284</v>
      </c>
      <c r="G195" s="104">
        <v>977.17</v>
      </c>
      <c r="H195" s="104"/>
      <c r="I195" s="104">
        <v>164.72</v>
      </c>
      <c r="J195" s="96"/>
      <c r="K195" s="119"/>
    </row>
    <row r="196" spans="1:12" x14ac:dyDescent="0.25">
      <c r="A196" s="102"/>
      <c r="B196" s="102"/>
      <c r="C196" s="102"/>
      <c r="D196" s="102"/>
      <c r="E196" s="97" t="s">
        <v>76</v>
      </c>
      <c r="F196" s="97" t="s">
        <v>48</v>
      </c>
      <c r="G196" s="99">
        <v>0</v>
      </c>
      <c r="H196" s="109"/>
      <c r="I196" s="109">
        <v>0</v>
      </c>
      <c r="J196" s="109" t="e">
        <f t="shared" si="4"/>
        <v>#DIV/0!</v>
      </c>
      <c r="K196" s="121" t="e">
        <f t="shared" si="5"/>
        <v>#DIV/0!</v>
      </c>
      <c r="L196" s="28"/>
    </row>
    <row r="197" spans="1:12" s="28" customFormat="1" x14ac:dyDescent="0.25">
      <c r="A197" s="108"/>
      <c r="B197" s="102"/>
      <c r="C197" s="102"/>
      <c r="D197" s="102"/>
      <c r="E197" s="97" t="s">
        <v>75</v>
      </c>
      <c r="F197" s="97" t="s">
        <v>34</v>
      </c>
      <c r="G197" s="99">
        <v>0</v>
      </c>
      <c r="H197" s="109"/>
      <c r="I197" s="109">
        <v>382.24</v>
      </c>
      <c r="J197" s="109" t="e">
        <f t="shared" si="4"/>
        <v>#DIV/0!</v>
      </c>
      <c r="K197" s="121" t="e">
        <f t="shared" si="5"/>
        <v>#DIV/0!</v>
      </c>
      <c r="L197"/>
    </row>
    <row r="198" spans="1:12" x14ac:dyDescent="0.25">
      <c r="A198" s="108"/>
      <c r="B198" s="102"/>
      <c r="C198" s="102"/>
      <c r="D198" s="102"/>
      <c r="E198" s="97" t="s">
        <v>74</v>
      </c>
      <c r="F198" s="97" t="s">
        <v>45</v>
      </c>
      <c r="G198" s="99">
        <v>4955.8100000000004</v>
      </c>
      <c r="H198" s="109"/>
      <c r="I198" s="109">
        <v>9519.34</v>
      </c>
      <c r="J198" s="109">
        <f t="shared" si="4"/>
        <v>192.08444230105673</v>
      </c>
      <c r="K198" s="121" t="e">
        <f t="shared" si="5"/>
        <v>#DIV/0!</v>
      </c>
    </row>
    <row r="199" spans="1:12" x14ac:dyDescent="0.25">
      <c r="A199" s="108"/>
      <c r="B199" s="102"/>
      <c r="C199" s="102"/>
      <c r="D199" s="102"/>
      <c r="E199" s="97" t="s">
        <v>72</v>
      </c>
      <c r="F199" s="97" t="s">
        <v>227</v>
      </c>
      <c r="G199" s="99">
        <v>1876.33</v>
      </c>
      <c r="H199" s="109"/>
      <c r="I199" s="109">
        <v>1038.43</v>
      </c>
      <c r="J199" s="109">
        <f t="shared" si="4"/>
        <v>55.343676219001992</v>
      </c>
      <c r="K199" s="121" t="e">
        <f t="shared" si="5"/>
        <v>#DIV/0!</v>
      </c>
    </row>
    <row r="200" spans="1:12" x14ac:dyDescent="0.25">
      <c r="A200" s="108"/>
      <c r="B200" s="102"/>
      <c r="C200" s="102"/>
      <c r="D200" s="102"/>
      <c r="E200" s="97" t="s">
        <v>73</v>
      </c>
      <c r="F200" s="97" t="s">
        <v>49</v>
      </c>
      <c r="G200" s="99">
        <v>7.5</v>
      </c>
      <c r="H200" s="109"/>
      <c r="I200" s="109">
        <v>0</v>
      </c>
      <c r="J200" s="109">
        <f t="shared" si="4"/>
        <v>0</v>
      </c>
      <c r="K200" s="121" t="e">
        <f t="shared" si="5"/>
        <v>#DIV/0!</v>
      </c>
      <c r="L200" s="28"/>
    </row>
    <row r="201" spans="1:12" s="28" customFormat="1" x14ac:dyDescent="0.25">
      <c r="A201" s="108"/>
      <c r="B201" s="102">
        <v>34</v>
      </c>
      <c r="C201" s="102"/>
      <c r="D201" s="102"/>
      <c r="E201" s="105"/>
      <c r="F201" s="102" t="s">
        <v>50</v>
      </c>
      <c r="G201" s="104">
        <v>1230.05</v>
      </c>
      <c r="H201" s="96">
        <v>1115</v>
      </c>
      <c r="I201" s="96">
        <v>1509.55</v>
      </c>
      <c r="J201" s="96">
        <f t="shared" si="4"/>
        <v>122.72265355066867</v>
      </c>
      <c r="K201" s="119">
        <f t="shared" si="5"/>
        <v>135.38565022421525</v>
      </c>
    </row>
    <row r="202" spans="1:12" s="28" customFormat="1" x14ac:dyDescent="0.25">
      <c r="A202" s="102"/>
      <c r="B202" s="102"/>
      <c r="C202" s="102">
        <v>343</v>
      </c>
      <c r="D202" s="102"/>
      <c r="E202" s="105"/>
      <c r="F202" s="102" t="s">
        <v>148</v>
      </c>
      <c r="G202" s="104">
        <v>1230.05</v>
      </c>
      <c r="H202" s="104"/>
      <c r="I202" s="104">
        <v>1492.45</v>
      </c>
      <c r="J202" s="96">
        <f t="shared" si="4"/>
        <v>121.3324661599122</v>
      </c>
      <c r="K202" s="119" t="e">
        <f t="shared" si="5"/>
        <v>#DIV/0!</v>
      </c>
      <c r="L202"/>
    </row>
    <row r="203" spans="1:12" x14ac:dyDescent="0.25">
      <c r="A203" s="102"/>
      <c r="B203" s="102"/>
      <c r="C203" s="102"/>
      <c r="D203" s="102">
        <v>3431</v>
      </c>
      <c r="E203" s="105"/>
      <c r="F203" s="102" t="s">
        <v>149</v>
      </c>
      <c r="G203" s="104">
        <v>1229.57</v>
      </c>
      <c r="H203" s="104"/>
      <c r="I203" s="104">
        <v>1492.45</v>
      </c>
      <c r="J203" s="96">
        <f t="shared" si="4"/>
        <v>121.37983197377946</v>
      </c>
      <c r="K203" s="119" t="e">
        <f t="shared" si="5"/>
        <v>#DIV/0!</v>
      </c>
    </row>
    <row r="204" spans="1:12" x14ac:dyDescent="0.25">
      <c r="A204" s="102"/>
      <c r="B204" s="97"/>
      <c r="C204" s="97"/>
      <c r="D204" s="97"/>
      <c r="E204" s="97" t="s">
        <v>78</v>
      </c>
      <c r="F204" s="97" t="s">
        <v>80</v>
      </c>
      <c r="G204" s="99">
        <v>552.6</v>
      </c>
      <c r="H204" s="100"/>
      <c r="I204" s="100">
        <v>0</v>
      </c>
      <c r="J204" s="109">
        <f t="shared" si="4"/>
        <v>0</v>
      </c>
      <c r="K204" s="121" t="e">
        <f t="shared" si="5"/>
        <v>#DIV/0!</v>
      </c>
    </row>
    <row r="205" spans="1:12" x14ac:dyDescent="0.25">
      <c r="A205" s="97"/>
      <c r="B205" s="102"/>
      <c r="C205" s="102"/>
      <c r="D205" s="102"/>
      <c r="E205" s="97" t="s">
        <v>76</v>
      </c>
      <c r="F205" s="97" t="s">
        <v>48</v>
      </c>
      <c r="G205" s="99">
        <v>676.97</v>
      </c>
      <c r="H205" s="109"/>
      <c r="I205" s="109">
        <v>1133.4000000000001</v>
      </c>
      <c r="J205" s="109">
        <f t="shared" si="4"/>
        <v>167.42248548680149</v>
      </c>
      <c r="K205" s="121" t="e">
        <f t="shared" si="5"/>
        <v>#DIV/0!</v>
      </c>
    </row>
    <row r="206" spans="1:12" x14ac:dyDescent="0.25">
      <c r="A206" s="108"/>
      <c r="B206" s="102"/>
      <c r="C206" s="102"/>
      <c r="D206" s="102"/>
      <c r="E206" s="97" t="s">
        <v>74</v>
      </c>
      <c r="F206" s="97" t="s">
        <v>270</v>
      </c>
      <c r="G206" s="99">
        <v>0</v>
      </c>
      <c r="H206" s="109"/>
      <c r="I206" s="109">
        <v>359.05</v>
      </c>
      <c r="J206" s="109" t="e">
        <f t="shared" si="4"/>
        <v>#DIV/0!</v>
      </c>
      <c r="K206" s="121"/>
    </row>
    <row r="207" spans="1:12" x14ac:dyDescent="0.25">
      <c r="A207" s="108"/>
      <c r="B207" s="102"/>
      <c r="C207" s="102"/>
      <c r="D207" s="102">
        <v>3433</v>
      </c>
      <c r="E207" s="102"/>
      <c r="F207" s="102" t="s">
        <v>150</v>
      </c>
      <c r="G207" s="104">
        <v>0.48</v>
      </c>
      <c r="H207" s="96"/>
      <c r="I207" s="96">
        <v>17.100000000000001</v>
      </c>
      <c r="J207" s="96">
        <f t="shared" si="4"/>
        <v>3562.5000000000009</v>
      </c>
      <c r="K207" s="119" t="e">
        <f t="shared" si="5"/>
        <v>#DIV/0!</v>
      </c>
      <c r="L207" s="28"/>
    </row>
    <row r="208" spans="1:12" s="28" customFormat="1" x14ac:dyDescent="0.25">
      <c r="A208" s="102"/>
      <c r="B208" s="102"/>
      <c r="C208" s="102"/>
      <c r="D208" s="102"/>
      <c r="E208" s="97" t="s">
        <v>76</v>
      </c>
      <c r="F208" s="97" t="s">
        <v>48</v>
      </c>
      <c r="G208" s="99">
        <v>0</v>
      </c>
      <c r="H208" s="109"/>
      <c r="I208" s="109">
        <v>11.45</v>
      </c>
      <c r="J208" s="109" t="e">
        <f t="shared" si="4"/>
        <v>#DIV/0!</v>
      </c>
      <c r="K208" s="121" t="e">
        <f t="shared" si="5"/>
        <v>#DIV/0!</v>
      </c>
    </row>
    <row r="209" spans="1:12" s="28" customFormat="1" x14ac:dyDescent="0.25">
      <c r="A209" s="108"/>
      <c r="B209" s="102"/>
      <c r="C209" s="102"/>
      <c r="D209" s="102"/>
      <c r="E209" s="97" t="s">
        <v>74</v>
      </c>
      <c r="F209" s="97" t="s">
        <v>45</v>
      </c>
      <c r="G209" s="99">
        <v>0.48</v>
      </c>
      <c r="H209" s="109"/>
      <c r="I209" s="109">
        <v>5.65</v>
      </c>
      <c r="J209" s="109">
        <f t="shared" si="4"/>
        <v>1177.0833333333335</v>
      </c>
      <c r="K209" s="121" t="e">
        <f t="shared" si="5"/>
        <v>#DIV/0!</v>
      </c>
    </row>
    <row r="210" spans="1:12" s="28" customFormat="1" ht="22.5" x14ac:dyDescent="0.25">
      <c r="A210" s="108"/>
      <c r="B210" s="102">
        <v>37</v>
      </c>
      <c r="C210" s="102"/>
      <c r="D210" s="102"/>
      <c r="E210" s="105"/>
      <c r="F210" s="110" t="s">
        <v>79</v>
      </c>
      <c r="G210" s="111">
        <v>14341.52</v>
      </c>
      <c r="H210" s="96">
        <v>30500</v>
      </c>
      <c r="I210" s="96">
        <v>16983.75</v>
      </c>
      <c r="J210" s="96">
        <f t="shared" si="4"/>
        <v>118.4236398931215</v>
      </c>
      <c r="K210" s="119">
        <f t="shared" si="5"/>
        <v>55.684426229508198</v>
      </c>
      <c r="L210" s="27"/>
    </row>
    <row r="211" spans="1:12" s="27" customFormat="1" x14ac:dyDescent="0.25">
      <c r="A211" s="102"/>
      <c r="B211" s="102"/>
      <c r="C211" s="102">
        <v>372</v>
      </c>
      <c r="D211" s="102"/>
      <c r="E211" s="105"/>
      <c r="F211" s="110" t="s">
        <v>151</v>
      </c>
      <c r="G211" s="111">
        <v>0</v>
      </c>
      <c r="H211" s="96"/>
      <c r="I211" s="96">
        <v>16983.75</v>
      </c>
      <c r="J211" s="96" t="e">
        <f t="shared" si="4"/>
        <v>#DIV/0!</v>
      </c>
      <c r="K211" s="119" t="e">
        <f t="shared" si="5"/>
        <v>#DIV/0!</v>
      </c>
      <c r="L211"/>
    </row>
    <row r="212" spans="1:12" x14ac:dyDescent="0.25">
      <c r="A212" s="102"/>
      <c r="B212" s="102"/>
      <c r="C212" s="102"/>
      <c r="D212" s="102">
        <v>3721</v>
      </c>
      <c r="E212" s="105"/>
      <c r="F212" s="110" t="s">
        <v>152</v>
      </c>
      <c r="G212" s="111">
        <v>1124.26</v>
      </c>
      <c r="H212" s="96"/>
      <c r="I212" s="96">
        <v>434.37</v>
      </c>
      <c r="J212" s="96">
        <f t="shared" si="4"/>
        <v>38.6360806219202</v>
      </c>
      <c r="K212" s="119" t="e">
        <f t="shared" si="5"/>
        <v>#DIV/0!</v>
      </c>
    </row>
    <row r="213" spans="1:12" x14ac:dyDescent="0.25">
      <c r="A213" s="102"/>
      <c r="B213" s="105"/>
      <c r="C213" s="102"/>
      <c r="D213" s="105"/>
      <c r="E213" s="97" t="s">
        <v>73</v>
      </c>
      <c r="F213" s="113" t="s">
        <v>49</v>
      </c>
      <c r="G213" s="114">
        <v>287.76</v>
      </c>
      <c r="H213" s="109"/>
      <c r="I213" s="109">
        <v>339.6</v>
      </c>
      <c r="J213" s="109">
        <f t="shared" si="4"/>
        <v>118.01501251042536</v>
      </c>
      <c r="K213" s="121" t="e">
        <f t="shared" si="5"/>
        <v>#DIV/0!</v>
      </c>
      <c r="L213" s="28"/>
    </row>
    <row r="214" spans="1:12" s="28" customFormat="1" x14ac:dyDescent="0.25">
      <c r="A214" s="97"/>
      <c r="B214" s="105"/>
      <c r="C214" s="102"/>
      <c r="D214" s="105"/>
      <c r="E214" s="97" t="s">
        <v>78</v>
      </c>
      <c r="F214" s="113" t="s">
        <v>282</v>
      </c>
      <c r="G214" s="114">
        <v>836.5</v>
      </c>
      <c r="H214" s="109"/>
      <c r="I214" s="109">
        <v>94.77</v>
      </c>
      <c r="J214" s="109"/>
      <c r="K214" s="121"/>
      <c r="L214"/>
    </row>
    <row r="215" spans="1:12" x14ac:dyDescent="0.25">
      <c r="A215" s="97"/>
      <c r="B215" s="105"/>
      <c r="C215" s="102">
        <v>372</v>
      </c>
      <c r="D215" s="105">
        <v>3722</v>
      </c>
      <c r="E215" s="97"/>
      <c r="F215" s="113" t="s">
        <v>323</v>
      </c>
      <c r="G215" s="114">
        <v>13217.26</v>
      </c>
      <c r="H215" s="109"/>
      <c r="I215" s="109">
        <v>16549.38</v>
      </c>
      <c r="J215" s="109"/>
      <c r="K215" s="121"/>
    </row>
    <row r="216" spans="1:12" x14ac:dyDescent="0.25">
      <c r="A216" s="97"/>
      <c r="B216" s="105"/>
      <c r="C216" s="102"/>
      <c r="D216" s="105">
        <v>3722</v>
      </c>
      <c r="E216" s="97" t="s">
        <v>73</v>
      </c>
      <c r="F216" s="113" t="s">
        <v>49</v>
      </c>
      <c r="G216" s="114">
        <v>13217.26</v>
      </c>
      <c r="H216" s="109"/>
      <c r="I216" s="109">
        <v>16549.38</v>
      </c>
      <c r="J216" s="109"/>
      <c r="K216" s="121"/>
      <c r="L216" s="28"/>
    </row>
    <row r="217" spans="1:12" s="28" customFormat="1" x14ac:dyDescent="0.25">
      <c r="A217" s="97"/>
      <c r="B217" s="102">
        <v>38</v>
      </c>
      <c r="C217" s="102"/>
      <c r="D217" s="102"/>
      <c r="E217" s="102"/>
      <c r="F217" s="110" t="s">
        <v>183</v>
      </c>
      <c r="G217" s="111">
        <v>665.69</v>
      </c>
      <c r="H217" s="96">
        <v>1000</v>
      </c>
      <c r="I217" s="96">
        <v>672.49</v>
      </c>
      <c r="J217" s="96">
        <f t="shared" si="4"/>
        <v>101.02149649236129</v>
      </c>
      <c r="K217" s="119">
        <f t="shared" si="5"/>
        <v>67.249000000000009</v>
      </c>
    </row>
    <row r="218" spans="1:12" s="28" customFormat="1" x14ac:dyDescent="0.25">
      <c r="A218" s="102"/>
      <c r="B218" s="102"/>
      <c r="C218" s="102">
        <v>381</v>
      </c>
      <c r="D218" s="102"/>
      <c r="E218" s="102"/>
      <c r="F218" s="110" t="s">
        <v>106</v>
      </c>
      <c r="G218" s="111">
        <v>665.69</v>
      </c>
      <c r="H218" s="96"/>
      <c r="I218" s="96">
        <v>672.49</v>
      </c>
      <c r="J218" s="96">
        <f t="shared" si="4"/>
        <v>101.02149649236129</v>
      </c>
      <c r="K218" s="119" t="e">
        <f t="shared" si="5"/>
        <v>#DIV/0!</v>
      </c>
    </row>
    <row r="219" spans="1:12" s="28" customFormat="1" x14ac:dyDescent="0.25">
      <c r="A219" s="102"/>
      <c r="B219" s="102"/>
      <c r="C219" s="102"/>
      <c r="D219" s="102">
        <v>3812</v>
      </c>
      <c r="E219" s="102"/>
      <c r="F219" s="110" t="s">
        <v>184</v>
      </c>
      <c r="G219" s="111">
        <v>665.69</v>
      </c>
      <c r="H219" s="96"/>
      <c r="I219" s="96">
        <v>672.49</v>
      </c>
      <c r="J219" s="96">
        <f t="shared" si="4"/>
        <v>101.02149649236129</v>
      </c>
      <c r="K219" s="119" t="e">
        <f t="shared" si="5"/>
        <v>#DIV/0!</v>
      </c>
      <c r="L219" s="27"/>
    </row>
    <row r="220" spans="1:12" s="27" customFormat="1" x14ac:dyDescent="0.25">
      <c r="A220" s="102"/>
      <c r="B220" s="102"/>
      <c r="C220" s="102"/>
      <c r="D220" s="102"/>
      <c r="E220" s="102" t="s">
        <v>74</v>
      </c>
      <c r="F220" s="110" t="s">
        <v>270</v>
      </c>
      <c r="G220" s="111">
        <v>0.54</v>
      </c>
      <c r="H220" s="96"/>
      <c r="I220" s="96">
        <v>1.99</v>
      </c>
      <c r="J220" s="96">
        <f t="shared" si="4"/>
        <v>368.51851851851853</v>
      </c>
      <c r="K220" s="119"/>
    </row>
    <row r="221" spans="1:12" s="27" customFormat="1" x14ac:dyDescent="0.25">
      <c r="A221" s="102"/>
      <c r="B221" s="105"/>
      <c r="C221" s="102"/>
      <c r="D221" s="105"/>
      <c r="E221" s="112" t="s">
        <v>73</v>
      </c>
      <c r="F221" s="113" t="s">
        <v>49</v>
      </c>
      <c r="G221" s="114">
        <v>665.15</v>
      </c>
      <c r="H221" s="109"/>
      <c r="I221" s="109">
        <v>670.5</v>
      </c>
      <c r="J221" s="96">
        <f t="shared" si="4"/>
        <v>100.80432985040969</v>
      </c>
      <c r="K221" s="121" t="e">
        <f t="shared" si="5"/>
        <v>#DIV/0!</v>
      </c>
    </row>
    <row r="222" spans="1:12" s="27" customFormat="1" x14ac:dyDescent="0.25">
      <c r="A222" s="97"/>
      <c r="B222" s="124"/>
      <c r="C222" s="102"/>
      <c r="D222" s="124"/>
      <c r="E222" s="124"/>
      <c r="F222" s="125" t="s">
        <v>20</v>
      </c>
      <c r="G222" s="95">
        <v>12672.04</v>
      </c>
      <c r="H222" s="95"/>
      <c r="I222" s="95">
        <v>32859.17</v>
      </c>
      <c r="J222" s="96">
        <f t="shared" si="4"/>
        <v>259.30450030145107</v>
      </c>
      <c r="K222" s="119" t="e">
        <f t="shared" si="5"/>
        <v>#DIV/0!</v>
      </c>
    </row>
    <row r="223" spans="1:12" s="27" customFormat="1" ht="22.5" x14ac:dyDescent="0.25">
      <c r="A223" s="124">
        <v>4</v>
      </c>
      <c r="B223" s="94">
        <v>42</v>
      </c>
      <c r="C223" s="105"/>
      <c r="D223" s="94"/>
      <c r="E223" s="94"/>
      <c r="F223" s="125" t="s">
        <v>41</v>
      </c>
      <c r="G223" s="95">
        <v>12672.04</v>
      </c>
      <c r="H223" s="95">
        <v>50900</v>
      </c>
      <c r="I223" s="95">
        <v>32859.17</v>
      </c>
      <c r="J223" s="96">
        <f t="shared" si="4"/>
        <v>259.30450030145107</v>
      </c>
      <c r="K223" s="119">
        <f t="shared" si="5"/>
        <v>64.556326129666004</v>
      </c>
      <c r="L223" s="28"/>
    </row>
    <row r="224" spans="1:12" s="28" customFormat="1" x14ac:dyDescent="0.25">
      <c r="A224" s="94"/>
      <c r="B224" s="94"/>
      <c r="C224" s="105">
        <v>4212</v>
      </c>
      <c r="D224" s="94"/>
      <c r="E224" s="94" t="s">
        <v>78</v>
      </c>
      <c r="F224" s="125" t="s">
        <v>283</v>
      </c>
      <c r="G224" s="95">
        <v>4125</v>
      </c>
      <c r="H224" s="95"/>
      <c r="I224" s="95">
        <v>6550</v>
      </c>
      <c r="J224" s="96"/>
      <c r="K224" s="119"/>
    </row>
    <row r="225" spans="1:12" s="28" customFormat="1" x14ac:dyDescent="0.25">
      <c r="A225" s="94"/>
      <c r="B225" s="94"/>
      <c r="C225" s="105">
        <v>422</v>
      </c>
      <c r="D225" s="94"/>
      <c r="E225" s="94"/>
      <c r="F225" s="125" t="s">
        <v>153</v>
      </c>
      <c r="G225" s="95">
        <v>7747.42</v>
      </c>
      <c r="H225" s="95"/>
      <c r="I225" s="95">
        <v>24857.16</v>
      </c>
      <c r="J225" s="96">
        <f t="shared" si="4"/>
        <v>320.84435850902622</v>
      </c>
      <c r="K225" s="119" t="e">
        <f t="shared" si="5"/>
        <v>#DIV/0!</v>
      </c>
    </row>
    <row r="226" spans="1:12" s="28" customFormat="1" x14ac:dyDescent="0.25">
      <c r="A226" s="94"/>
      <c r="B226" s="94"/>
      <c r="C226" s="105"/>
      <c r="D226" s="94">
        <v>4221</v>
      </c>
      <c r="E226" s="94"/>
      <c r="F226" s="125" t="s">
        <v>154</v>
      </c>
      <c r="G226" s="95">
        <v>5921.32</v>
      </c>
      <c r="H226" s="95"/>
      <c r="I226" s="95">
        <v>14227.13</v>
      </c>
      <c r="J226" s="96">
        <f t="shared" si="4"/>
        <v>240.26956827193936</v>
      </c>
      <c r="K226" s="119" t="e">
        <f t="shared" si="5"/>
        <v>#DIV/0!</v>
      </c>
    </row>
    <row r="227" spans="1:12" s="28" customFormat="1" x14ac:dyDescent="0.25">
      <c r="A227" s="94"/>
      <c r="B227" s="115"/>
      <c r="C227" s="97"/>
      <c r="D227" s="115"/>
      <c r="E227" s="115" t="s">
        <v>78</v>
      </c>
      <c r="F227" s="126" t="s">
        <v>80</v>
      </c>
      <c r="G227" s="116">
        <v>2647.82</v>
      </c>
      <c r="H227" s="100"/>
      <c r="I227" s="100">
        <v>0</v>
      </c>
      <c r="J227" s="109">
        <f t="shared" si="4"/>
        <v>0</v>
      </c>
      <c r="K227" s="121" t="e">
        <f t="shared" si="5"/>
        <v>#DIV/0!</v>
      </c>
      <c r="L227" s="27"/>
    </row>
    <row r="228" spans="1:12" s="27" customFormat="1" x14ac:dyDescent="0.25">
      <c r="A228" s="115"/>
      <c r="B228" s="115"/>
      <c r="C228" s="97"/>
      <c r="D228" s="115"/>
      <c r="E228" s="115" t="s">
        <v>76</v>
      </c>
      <c r="F228" s="126" t="s">
        <v>48</v>
      </c>
      <c r="G228" s="116">
        <v>0</v>
      </c>
      <c r="H228" s="100"/>
      <c r="I228" s="100">
        <v>0</v>
      </c>
      <c r="J228" s="109" t="e">
        <f t="shared" si="4"/>
        <v>#DIV/0!</v>
      </c>
      <c r="K228" s="121" t="e">
        <f t="shared" si="5"/>
        <v>#DIV/0!</v>
      </c>
      <c r="L228"/>
    </row>
    <row r="229" spans="1:12" ht="22.5" x14ac:dyDescent="0.25">
      <c r="A229" s="115"/>
      <c r="B229" s="115"/>
      <c r="C229" s="97"/>
      <c r="D229" s="115"/>
      <c r="E229" s="127" t="s">
        <v>72</v>
      </c>
      <c r="F229" s="126" t="s">
        <v>322</v>
      </c>
      <c r="G229" s="116">
        <v>0</v>
      </c>
      <c r="H229" s="100"/>
      <c r="I229" s="100">
        <v>14227.13</v>
      </c>
      <c r="J229" s="109" t="e">
        <f t="shared" si="4"/>
        <v>#DIV/0!</v>
      </c>
      <c r="K229" s="121" t="e">
        <f t="shared" si="5"/>
        <v>#DIV/0!</v>
      </c>
      <c r="L229" s="28"/>
    </row>
    <row r="230" spans="1:12" s="28" customFormat="1" ht="25.5" customHeight="1" x14ac:dyDescent="0.25">
      <c r="A230" s="115"/>
      <c r="B230" s="115"/>
      <c r="C230" s="97"/>
      <c r="D230" s="115"/>
      <c r="E230" s="127" t="s">
        <v>267</v>
      </c>
      <c r="F230" s="126"/>
      <c r="G230" s="116">
        <v>0</v>
      </c>
      <c r="H230" s="100"/>
      <c r="I230" s="100">
        <v>13591.5</v>
      </c>
      <c r="J230" s="109" t="e">
        <f t="shared" si="4"/>
        <v>#DIV/0!</v>
      </c>
      <c r="K230" s="121"/>
    </row>
    <row r="231" spans="1:12" s="28" customFormat="1" ht="25.5" customHeight="1" x14ac:dyDescent="0.25">
      <c r="A231" s="115"/>
      <c r="B231" s="115"/>
      <c r="C231" s="124"/>
      <c r="D231" s="115">
        <v>4226</v>
      </c>
      <c r="E231" s="115" t="s">
        <v>75</v>
      </c>
      <c r="F231" s="126" t="s">
        <v>34</v>
      </c>
      <c r="G231" s="116">
        <v>0</v>
      </c>
      <c r="H231" s="100"/>
      <c r="I231" s="100">
        <v>174.95</v>
      </c>
      <c r="J231" s="109" t="e">
        <f t="shared" si="4"/>
        <v>#DIV/0!</v>
      </c>
      <c r="K231" s="121" t="e">
        <f t="shared" si="5"/>
        <v>#DIV/0!</v>
      </c>
    </row>
    <row r="232" spans="1:12" s="28" customFormat="1" ht="14.45" customHeight="1" x14ac:dyDescent="0.25">
      <c r="A232" s="115"/>
      <c r="B232" s="115"/>
      <c r="C232" s="124"/>
      <c r="D232" s="115">
        <v>4223</v>
      </c>
      <c r="E232" s="115" t="s">
        <v>348</v>
      </c>
      <c r="F232" s="126" t="s">
        <v>108</v>
      </c>
      <c r="G232" s="116">
        <v>3273.5</v>
      </c>
      <c r="H232" s="100"/>
      <c r="I232" s="100">
        <v>4629.22</v>
      </c>
      <c r="J232" s="109"/>
      <c r="K232" s="121"/>
    </row>
    <row r="233" spans="1:12" s="28" customFormat="1" ht="14.45" customHeight="1" x14ac:dyDescent="0.25">
      <c r="A233" s="115"/>
      <c r="B233" s="115"/>
      <c r="C233" s="124"/>
      <c r="D233" s="115">
        <v>4226</v>
      </c>
      <c r="E233" s="127" t="s">
        <v>72</v>
      </c>
      <c r="F233" s="126" t="s">
        <v>268</v>
      </c>
      <c r="G233" s="116">
        <v>0</v>
      </c>
      <c r="H233" s="100"/>
      <c r="I233" s="100">
        <v>544</v>
      </c>
      <c r="J233" s="109"/>
      <c r="K233" s="121"/>
      <c r="L233" s="27"/>
    </row>
    <row r="234" spans="1:12" s="27" customFormat="1" ht="14.45" customHeight="1" x14ac:dyDescent="0.25">
      <c r="A234" s="115"/>
      <c r="B234" s="115"/>
      <c r="C234" s="124"/>
      <c r="D234" s="115">
        <v>4226</v>
      </c>
      <c r="E234" s="127" t="s">
        <v>74</v>
      </c>
      <c r="F234" s="126" t="s">
        <v>270</v>
      </c>
      <c r="G234" s="116">
        <v>0</v>
      </c>
      <c r="H234" s="100"/>
      <c r="I234" s="100">
        <v>56</v>
      </c>
      <c r="J234" s="109"/>
      <c r="K234" s="121"/>
    </row>
    <row r="235" spans="1:12" s="27" customFormat="1" ht="14.45" customHeight="1" x14ac:dyDescent="0.25">
      <c r="A235" s="115"/>
      <c r="B235" s="115"/>
      <c r="C235" s="124"/>
      <c r="D235" s="115">
        <v>4226</v>
      </c>
      <c r="E235" s="127" t="s">
        <v>348</v>
      </c>
      <c r="F235" s="126" t="s">
        <v>285</v>
      </c>
      <c r="G235" s="116">
        <v>0</v>
      </c>
      <c r="H235" s="100"/>
      <c r="I235" s="100">
        <v>421.86</v>
      </c>
      <c r="J235" s="109"/>
      <c r="K235" s="121"/>
    </row>
    <row r="236" spans="1:12" s="27" customFormat="1" ht="15.75" customHeight="1" x14ac:dyDescent="0.25">
      <c r="A236" s="115"/>
      <c r="B236" s="94"/>
      <c r="C236" s="94"/>
      <c r="D236" s="94">
        <v>4227</v>
      </c>
      <c r="E236" s="94"/>
      <c r="F236" s="125" t="s">
        <v>156</v>
      </c>
      <c r="G236" s="95">
        <v>1826.1</v>
      </c>
      <c r="H236" s="95"/>
      <c r="I236" s="95">
        <v>4804</v>
      </c>
      <c r="J236" s="96">
        <f t="shared" si="4"/>
        <v>263.0743113739664</v>
      </c>
      <c r="K236" s="119" t="e">
        <f t="shared" si="5"/>
        <v>#DIV/0!</v>
      </c>
    </row>
    <row r="237" spans="1:12" s="27" customFormat="1" ht="15.75" customHeight="1" x14ac:dyDescent="0.25">
      <c r="A237" s="94"/>
      <c r="B237" s="115"/>
      <c r="C237" s="94"/>
      <c r="D237" s="115"/>
      <c r="E237" s="115" t="s">
        <v>78</v>
      </c>
      <c r="F237" s="126" t="s">
        <v>320</v>
      </c>
      <c r="G237" s="116">
        <v>0</v>
      </c>
      <c r="H237" s="100"/>
      <c r="I237" s="100">
        <v>4804</v>
      </c>
      <c r="J237" s="109" t="e">
        <f t="shared" si="4"/>
        <v>#DIV/0!</v>
      </c>
      <c r="K237" s="121" t="e">
        <f t="shared" si="5"/>
        <v>#DIV/0!</v>
      </c>
    </row>
    <row r="238" spans="1:12" s="27" customFormat="1" ht="15" customHeight="1" x14ac:dyDescent="0.25">
      <c r="A238" s="115"/>
      <c r="B238" s="115"/>
      <c r="C238" s="94"/>
      <c r="D238" s="115"/>
      <c r="E238" s="165" t="s">
        <v>348</v>
      </c>
      <c r="F238" s="126" t="s">
        <v>108</v>
      </c>
      <c r="G238" s="116">
        <v>1826.1</v>
      </c>
      <c r="H238" s="100"/>
      <c r="I238" s="100">
        <v>0</v>
      </c>
      <c r="J238" s="109">
        <f t="shared" ref="J238:J248" si="6">I238/G238*100</f>
        <v>0</v>
      </c>
      <c r="K238" s="121" t="e">
        <f t="shared" ref="K238:K248" si="7">I238/H238*100</f>
        <v>#DIV/0!</v>
      </c>
    </row>
    <row r="239" spans="1:12" s="27" customFormat="1" ht="15" customHeight="1" x14ac:dyDescent="0.25">
      <c r="A239" s="115"/>
      <c r="B239" s="115"/>
      <c r="C239" s="94"/>
      <c r="D239" s="115"/>
      <c r="E239" s="165" t="s">
        <v>75</v>
      </c>
      <c r="F239" s="126" t="s">
        <v>34</v>
      </c>
      <c r="G239" s="116">
        <v>0</v>
      </c>
      <c r="H239" s="100"/>
      <c r="I239" s="100">
        <v>0</v>
      </c>
      <c r="J239" s="109" t="e">
        <f t="shared" si="6"/>
        <v>#DIV/0!</v>
      </c>
      <c r="K239" s="121" t="e">
        <f t="shared" si="7"/>
        <v>#DIV/0!</v>
      </c>
    </row>
    <row r="240" spans="1:12" s="27" customFormat="1" ht="15" customHeight="1" x14ac:dyDescent="0.25">
      <c r="A240" s="115"/>
      <c r="B240" s="115"/>
      <c r="C240" s="94"/>
      <c r="D240" s="115"/>
      <c r="E240" s="164" t="s">
        <v>74</v>
      </c>
      <c r="F240" s="126" t="s">
        <v>45</v>
      </c>
      <c r="G240" s="116">
        <v>0</v>
      </c>
      <c r="H240" s="100"/>
      <c r="I240" s="100">
        <v>0</v>
      </c>
      <c r="J240" s="109" t="e">
        <f t="shared" si="6"/>
        <v>#DIV/0!</v>
      </c>
      <c r="K240" s="121" t="e">
        <f t="shared" si="7"/>
        <v>#DIV/0!</v>
      </c>
    </row>
    <row r="241" spans="1:12" s="27" customFormat="1" ht="15" customHeight="1" x14ac:dyDescent="0.25">
      <c r="A241" s="115"/>
      <c r="B241" s="94"/>
      <c r="C241" s="94">
        <v>424</v>
      </c>
      <c r="D241" s="94"/>
      <c r="E241" s="94"/>
      <c r="F241" s="125" t="s">
        <v>157</v>
      </c>
      <c r="G241" s="95">
        <v>799.62</v>
      </c>
      <c r="H241" s="95"/>
      <c r="I241" s="95">
        <v>1452.01</v>
      </c>
      <c r="J241" s="96">
        <f t="shared" si="6"/>
        <v>181.58750406443062</v>
      </c>
      <c r="K241" s="119" t="e">
        <f t="shared" si="7"/>
        <v>#DIV/0!</v>
      </c>
    </row>
    <row r="242" spans="1:12" s="27" customFormat="1" ht="15" customHeight="1" x14ac:dyDescent="0.25">
      <c r="A242" s="94"/>
      <c r="B242" s="94"/>
      <c r="C242" s="94"/>
      <c r="D242" s="94">
        <v>4241</v>
      </c>
      <c r="E242" s="94"/>
      <c r="F242" s="125" t="s">
        <v>157</v>
      </c>
      <c r="G242" s="95">
        <v>799.62</v>
      </c>
      <c r="H242" s="95"/>
      <c r="I242" s="95">
        <v>1452.01</v>
      </c>
      <c r="J242" s="96">
        <f t="shared" si="6"/>
        <v>181.58750406443062</v>
      </c>
      <c r="K242" s="119" t="e">
        <f t="shared" si="7"/>
        <v>#DIV/0!</v>
      </c>
      <c r="L242" s="28"/>
    </row>
    <row r="243" spans="1:12" s="28" customFormat="1" x14ac:dyDescent="0.25">
      <c r="A243" s="94"/>
      <c r="B243" s="94"/>
      <c r="C243" s="94"/>
      <c r="D243" s="94"/>
      <c r="E243" s="94" t="s">
        <v>78</v>
      </c>
      <c r="F243" s="125" t="s">
        <v>284</v>
      </c>
      <c r="G243" s="95">
        <v>0</v>
      </c>
      <c r="H243" s="95"/>
      <c r="I243" s="95">
        <v>33.99</v>
      </c>
      <c r="J243" s="96"/>
      <c r="K243" s="119" t="e">
        <f t="shared" si="7"/>
        <v>#DIV/0!</v>
      </c>
      <c r="L243" s="27"/>
    </row>
    <row r="244" spans="1:12" s="27" customFormat="1" x14ac:dyDescent="0.25">
      <c r="A244" s="94"/>
      <c r="B244" s="115"/>
      <c r="C244" s="115"/>
      <c r="D244" s="115"/>
      <c r="E244" s="164" t="s">
        <v>348</v>
      </c>
      <c r="F244" s="126" t="s">
        <v>108</v>
      </c>
      <c r="G244" s="116">
        <v>434.1</v>
      </c>
      <c r="H244" s="100"/>
      <c r="I244" s="100">
        <v>0</v>
      </c>
      <c r="J244" s="109">
        <f t="shared" si="6"/>
        <v>0</v>
      </c>
      <c r="K244" s="121" t="e">
        <f t="shared" si="7"/>
        <v>#DIV/0!</v>
      </c>
    </row>
    <row r="245" spans="1:12" s="27" customFormat="1" ht="15" customHeight="1" x14ac:dyDescent="0.25">
      <c r="A245" s="115"/>
      <c r="B245" s="115"/>
      <c r="C245" s="94"/>
      <c r="D245" s="115"/>
      <c r="E245" s="164" t="s">
        <v>75</v>
      </c>
      <c r="F245" s="126" t="s">
        <v>34</v>
      </c>
      <c r="G245" s="116">
        <v>0</v>
      </c>
      <c r="H245" s="100"/>
      <c r="I245" s="100">
        <v>0</v>
      </c>
      <c r="J245" s="109" t="e">
        <f t="shared" si="6"/>
        <v>#DIV/0!</v>
      </c>
      <c r="K245" s="121" t="e">
        <f t="shared" si="7"/>
        <v>#DIV/0!</v>
      </c>
    </row>
    <row r="246" spans="1:12" s="27" customFormat="1" ht="15" customHeight="1" x14ac:dyDescent="0.25">
      <c r="A246" s="115"/>
      <c r="B246" s="115"/>
      <c r="C246" s="94"/>
      <c r="D246" s="115"/>
      <c r="E246" s="164" t="s">
        <v>73</v>
      </c>
      <c r="F246" s="126" t="s">
        <v>49</v>
      </c>
      <c r="G246" s="116">
        <v>668.06</v>
      </c>
      <c r="H246" s="100"/>
      <c r="I246" s="100">
        <v>1255.3900000000001</v>
      </c>
      <c r="J246" s="109">
        <f t="shared" si="6"/>
        <v>187.91575606981411</v>
      </c>
      <c r="K246" s="121" t="e">
        <f t="shared" si="7"/>
        <v>#DIV/0!</v>
      </c>
    </row>
    <row r="247" spans="1:12" s="27" customFormat="1" ht="15" customHeight="1" x14ac:dyDescent="0.25">
      <c r="A247" s="115"/>
      <c r="B247" s="115"/>
      <c r="C247" s="94"/>
      <c r="D247" s="115"/>
      <c r="E247" s="165" t="s">
        <v>321</v>
      </c>
      <c r="F247" s="126" t="s">
        <v>45</v>
      </c>
      <c r="G247" s="116">
        <v>131.56</v>
      </c>
      <c r="H247" s="100"/>
      <c r="I247" s="100">
        <v>162.63</v>
      </c>
      <c r="J247" s="109">
        <f t="shared" si="6"/>
        <v>123.61660079051381</v>
      </c>
      <c r="K247" s="121" t="e">
        <f t="shared" si="7"/>
        <v>#DIV/0!</v>
      </c>
      <c r="L247" s="28"/>
    </row>
    <row r="248" spans="1:12" s="28" customFormat="1" x14ac:dyDescent="0.25">
      <c r="A248" s="115"/>
      <c r="B248" s="117"/>
      <c r="C248" s="117"/>
      <c r="D248" s="117"/>
      <c r="E248" s="105"/>
      <c r="F248" s="105" t="s">
        <v>23</v>
      </c>
      <c r="G248" s="106">
        <v>1370881.92</v>
      </c>
      <c r="H248" s="106">
        <v>1569150</v>
      </c>
      <c r="I248" s="106">
        <v>1710168.86</v>
      </c>
      <c r="J248" s="96">
        <f t="shared" si="6"/>
        <v>124.74953787412997</v>
      </c>
      <c r="K248" s="119">
        <f t="shared" si="7"/>
        <v>108.9869585444349</v>
      </c>
    </row>
    <row r="249" spans="1:12" s="28" customFormat="1" x14ac:dyDescent="0.25">
      <c r="A249" s="117"/>
      <c r="B249"/>
      <c r="C249" s="61"/>
      <c r="D249"/>
      <c r="E249"/>
      <c r="F249"/>
      <c r="G249"/>
      <c r="H249" s="41"/>
      <c r="I249" s="41"/>
      <c r="J249" s="41"/>
      <c r="K249"/>
    </row>
    <row r="250" spans="1:12" s="28" customFormat="1" x14ac:dyDescent="0.25">
      <c r="A250"/>
      <c r="B250" s="220"/>
      <c r="C250" s="220"/>
      <c r="D250" s="220"/>
      <c r="E250" s="220"/>
      <c r="F250" s="220"/>
      <c r="G250" s="220"/>
      <c r="H250" s="220"/>
      <c r="I250" s="220"/>
      <c r="J250" s="220"/>
      <c r="K250" s="220"/>
      <c r="L250" s="27"/>
    </row>
    <row r="251" spans="1:12" s="27" customFormat="1" ht="15" customHeight="1" x14ac:dyDescent="0.25">
      <c r="A251" s="220" t="s">
        <v>207</v>
      </c>
      <c r="B251"/>
      <c r="C251"/>
      <c r="D251"/>
      <c r="E251"/>
      <c r="F251"/>
      <c r="G251"/>
      <c r="H251" s="41"/>
      <c r="I251" s="41"/>
      <c r="J251" s="41"/>
      <c r="K251"/>
    </row>
    <row r="252" spans="1:12" s="27" customFormat="1" ht="15" customHeight="1" x14ac:dyDescent="0.25">
      <c r="A252"/>
      <c r="B252" s="218"/>
      <c r="C252" s="252" t="s">
        <v>43</v>
      </c>
      <c r="D252" s="252"/>
      <c r="E252" s="252"/>
      <c r="F252" s="252"/>
      <c r="G252" s="187" t="s">
        <v>298</v>
      </c>
      <c r="H252" s="188" t="s">
        <v>231</v>
      </c>
      <c r="I252" s="188" t="s">
        <v>299</v>
      </c>
      <c r="J252" s="189" t="s">
        <v>210</v>
      </c>
      <c r="K252" s="186" t="s">
        <v>209</v>
      </c>
    </row>
    <row r="253" spans="1:12" s="27" customFormat="1" ht="15" customHeight="1" x14ac:dyDescent="0.25">
      <c r="A253" s="186" t="s">
        <v>208</v>
      </c>
      <c r="B253" s="219"/>
      <c r="C253" s="253"/>
      <c r="D253" s="252"/>
      <c r="E253" s="252"/>
      <c r="F253" s="252"/>
      <c r="G253" s="190">
        <v>1</v>
      </c>
      <c r="H253" s="190">
        <v>2</v>
      </c>
      <c r="I253" s="190">
        <v>3</v>
      </c>
      <c r="J253" s="190">
        <v>4</v>
      </c>
      <c r="K253" s="190">
        <v>5</v>
      </c>
    </row>
    <row r="254" spans="1:12" s="27" customFormat="1" ht="13.5" customHeight="1" x14ac:dyDescent="0.25">
      <c r="A254" s="190"/>
      <c r="B254" s="191"/>
      <c r="C254" s="244" t="s">
        <v>215</v>
      </c>
      <c r="D254" s="244"/>
      <c r="E254" s="244"/>
      <c r="F254" s="244"/>
      <c r="G254" s="191"/>
      <c r="H254" s="192"/>
      <c r="I254" s="192"/>
      <c r="J254" s="192"/>
      <c r="K254" s="191"/>
      <c r="L254" s="29"/>
    </row>
    <row r="255" spans="1:12" s="29" customFormat="1" x14ac:dyDescent="0.25">
      <c r="A255" s="191" t="s">
        <v>78</v>
      </c>
      <c r="B255" s="212"/>
      <c r="C255" s="248" t="s">
        <v>213</v>
      </c>
      <c r="D255" s="249"/>
      <c r="E255" s="249"/>
      <c r="F255" s="250"/>
      <c r="G255" s="193">
        <v>77900.7</v>
      </c>
      <c r="H255" s="193">
        <v>54000</v>
      </c>
      <c r="I255" s="193">
        <v>49095.15</v>
      </c>
      <c r="J255" s="193">
        <f>I255/G255*100</f>
        <v>63.022732786740043</v>
      </c>
      <c r="K255" s="193">
        <f>I255/H255*100</f>
        <v>90.916944444444454</v>
      </c>
      <c r="L255"/>
    </row>
    <row r="256" spans="1:12" x14ac:dyDescent="0.25">
      <c r="A256" s="211"/>
      <c r="B256" s="212"/>
      <c r="C256" s="211" t="s">
        <v>214</v>
      </c>
      <c r="D256" s="213"/>
      <c r="E256" s="213"/>
      <c r="F256" s="212"/>
      <c r="G256" s="193">
        <v>77900.7</v>
      </c>
      <c r="H256" s="193"/>
      <c r="I256" s="193">
        <v>49095.15</v>
      </c>
      <c r="J256" s="193"/>
      <c r="K256" s="193"/>
    </row>
    <row r="257" spans="1:12" x14ac:dyDescent="0.25">
      <c r="A257" s="211"/>
      <c r="B257" s="212"/>
      <c r="C257" s="248" t="s">
        <v>213</v>
      </c>
      <c r="D257" s="249"/>
      <c r="E257" s="249"/>
      <c r="F257" s="250"/>
      <c r="G257" s="193">
        <v>2647.82</v>
      </c>
      <c r="H257" s="193">
        <v>54000</v>
      </c>
      <c r="I257" s="193">
        <v>0</v>
      </c>
      <c r="J257" s="193">
        <f t="shared" ref="J257:J281" si="8">I257/G257*100</f>
        <v>0</v>
      </c>
      <c r="K257" s="193">
        <f t="shared" ref="K257:K281" si="9">I257/H257*100</f>
        <v>0</v>
      </c>
    </row>
    <row r="258" spans="1:12" x14ac:dyDescent="0.25">
      <c r="A258" s="211" t="s">
        <v>314</v>
      </c>
      <c r="B258" s="212"/>
      <c r="C258" s="211" t="s">
        <v>214</v>
      </c>
      <c r="D258" s="213"/>
      <c r="E258" s="213"/>
      <c r="F258" s="212"/>
      <c r="G258" s="193">
        <v>2647.82</v>
      </c>
      <c r="H258" s="193"/>
      <c r="I258" s="193">
        <v>0</v>
      </c>
      <c r="J258" s="193"/>
      <c r="K258" s="193"/>
    </row>
    <row r="259" spans="1:12" ht="25.15" customHeight="1" x14ac:dyDescent="0.25">
      <c r="A259" s="211"/>
      <c r="B259" s="191"/>
      <c r="C259" s="244" t="s">
        <v>48</v>
      </c>
      <c r="D259" s="244"/>
      <c r="E259" s="244"/>
      <c r="F259" s="244"/>
      <c r="G259" s="192"/>
      <c r="H259" s="192"/>
      <c r="I259" s="192"/>
      <c r="J259" s="193"/>
      <c r="K259" s="193"/>
      <c r="L259" s="185"/>
    </row>
    <row r="260" spans="1:12" s="185" customFormat="1" ht="9.6" customHeight="1" x14ac:dyDescent="0.25">
      <c r="A260" s="191" t="s">
        <v>76</v>
      </c>
      <c r="B260" s="212"/>
      <c r="C260" s="248" t="s">
        <v>213</v>
      </c>
      <c r="D260" s="249"/>
      <c r="E260" s="249"/>
      <c r="F260" s="250"/>
      <c r="G260" s="193">
        <v>43970</v>
      </c>
      <c r="H260" s="193">
        <v>43970</v>
      </c>
      <c r="I260" s="193">
        <v>89307.7</v>
      </c>
      <c r="J260" s="193">
        <f t="shared" si="8"/>
        <v>203.11052990675461</v>
      </c>
      <c r="K260" s="193">
        <f t="shared" si="9"/>
        <v>203.11052990675461</v>
      </c>
      <c r="L260" s="28"/>
    </row>
    <row r="261" spans="1:12" s="28" customFormat="1" x14ac:dyDescent="0.25">
      <c r="A261" s="211"/>
      <c r="B261" s="212"/>
      <c r="C261" s="248" t="s">
        <v>214</v>
      </c>
      <c r="D261" s="249"/>
      <c r="E261" s="249"/>
      <c r="F261" s="250"/>
      <c r="G261" s="193">
        <v>43970</v>
      </c>
      <c r="H261" s="193">
        <v>43970</v>
      </c>
      <c r="I261" s="193">
        <v>89307.7</v>
      </c>
      <c r="J261" s="193">
        <f t="shared" si="8"/>
        <v>203.11052990675461</v>
      </c>
      <c r="K261" s="193">
        <f t="shared" si="9"/>
        <v>203.11052990675461</v>
      </c>
      <c r="L261"/>
    </row>
    <row r="262" spans="1:12" x14ac:dyDescent="0.25">
      <c r="A262" s="211"/>
      <c r="B262" s="191"/>
      <c r="C262" s="244" t="s">
        <v>108</v>
      </c>
      <c r="D262" s="244"/>
      <c r="E262" s="244"/>
      <c r="F262" s="244"/>
      <c r="G262" s="192"/>
      <c r="H262" s="192"/>
      <c r="I262" s="192"/>
      <c r="J262" s="193"/>
      <c r="K262" s="193"/>
    </row>
    <row r="263" spans="1:12" x14ac:dyDescent="0.25">
      <c r="A263" s="191" t="s">
        <v>348</v>
      </c>
      <c r="B263" s="212"/>
      <c r="C263" s="248" t="s">
        <v>213</v>
      </c>
      <c r="D263" s="249"/>
      <c r="E263" s="249"/>
      <c r="F263" s="250"/>
      <c r="G263" s="193">
        <v>9401.27</v>
      </c>
      <c r="H263" s="193">
        <v>0</v>
      </c>
      <c r="I263" s="193">
        <v>7301.86</v>
      </c>
      <c r="J263" s="193">
        <f t="shared" si="8"/>
        <v>77.668868142282903</v>
      </c>
      <c r="K263" s="193" t="e">
        <f t="shared" si="9"/>
        <v>#DIV/0!</v>
      </c>
    </row>
    <row r="264" spans="1:12" x14ac:dyDescent="0.25">
      <c r="A264" s="211"/>
      <c r="B264" s="212"/>
      <c r="C264" s="248" t="s">
        <v>214</v>
      </c>
      <c r="D264" s="249"/>
      <c r="E264" s="249"/>
      <c r="F264" s="250"/>
      <c r="G264" s="193">
        <v>8276.82</v>
      </c>
      <c r="H264" s="193">
        <v>0</v>
      </c>
      <c r="I264" s="193">
        <v>6581.08</v>
      </c>
      <c r="J264" s="193">
        <f t="shared" si="8"/>
        <v>79.512179798521657</v>
      </c>
      <c r="K264" s="193" t="e">
        <f t="shared" si="9"/>
        <v>#DIV/0!</v>
      </c>
    </row>
    <row r="265" spans="1:12" x14ac:dyDescent="0.25">
      <c r="A265" s="211"/>
      <c r="B265" s="191"/>
      <c r="C265" s="244" t="s">
        <v>34</v>
      </c>
      <c r="D265" s="244"/>
      <c r="E265" s="244"/>
      <c r="F265" s="244"/>
      <c r="G265" s="192"/>
      <c r="H265" s="192"/>
      <c r="I265" s="192"/>
      <c r="J265" s="193"/>
      <c r="K265" s="193" t="e">
        <f t="shared" si="9"/>
        <v>#DIV/0!</v>
      </c>
      <c r="L265" s="28"/>
    </row>
    <row r="266" spans="1:12" s="28" customFormat="1" x14ac:dyDescent="0.25">
      <c r="A266" s="191" t="s">
        <v>75</v>
      </c>
      <c r="B266" s="212"/>
      <c r="C266" s="248" t="s">
        <v>213</v>
      </c>
      <c r="D266" s="249"/>
      <c r="E266" s="249"/>
      <c r="F266" s="250"/>
      <c r="G266" s="193">
        <v>261.54000000000002</v>
      </c>
      <c r="H266" s="193">
        <v>4000</v>
      </c>
      <c r="I266" s="193">
        <v>2741.9</v>
      </c>
      <c r="J266" s="193">
        <f t="shared" si="8"/>
        <v>1048.3673625449262</v>
      </c>
      <c r="K266" s="193">
        <f t="shared" si="9"/>
        <v>68.547499999999999</v>
      </c>
      <c r="L266"/>
    </row>
    <row r="267" spans="1:12" x14ac:dyDescent="0.25">
      <c r="A267" s="211"/>
      <c r="B267" s="212"/>
      <c r="C267" s="248" t="s">
        <v>214</v>
      </c>
      <c r="D267" s="249"/>
      <c r="E267" s="249"/>
      <c r="F267" s="250"/>
      <c r="G267" s="193">
        <v>180</v>
      </c>
      <c r="H267" s="193">
        <v>4000</v>
      </c>
      <c r="I267" s="193">
        <v>557.19000000000005</v>
      </c>
      <c r="J267" s="193">
        <f t="shared" si="8"/>
        <v>309.55</v>
      </c>
      <c r="K267" s="193">
        <f t="shared" si="9"/>
        <v>13.929750000000002</v>
      </c>
    </row>
    <row r="268" spans="1:12" x14ac:dyDescent="0.25">
      <c r="A268" s="211"/>
      <c r="B268" s="191"/>
      <c r="C268" s="244" t="s">
        <v>211</v>
      </c>
      <c r="D268" s="244"/>
      <c r="E268" s="244"/>
      <c r="F268" s="244"/>
      <c r="G268" s="192"/>
      <c r="H268" s="192"/>
      <c r="I268" s="192"/>
      <c r="J268" s="193"/>
      <c r="K268" s="193"/>
      <c r="L268" s="28"/>
    </row>
    <row r="269" spans="1:12" s="28" customFormat="1" x14ac:dyDescent="0.25">
      <c r="A269" s="191" t="s">
        <v>74</v>
      </c>
      <c r="B269" s="212"/>
      <c r="C269" s="248" t="s">
        <v>213</v>
      </c>
      <c r="D269" s="249"/>
      <c r="E269" s="249"/>
      <c r="F269" s="250"/>
      <c r="G269" s="193">
        <v>33282.379999999997</v>
      </c>
      <c r="H269" s="193">
        <v>52980</v>
      </c>
      <c r="I269" s="193">
        <v>42397.64</v>
      </c>
      <c r="J269" s="193">
        <f t="shared" si="8"/>
        <v>127.38764475377063</v>
      </c>
      <c r="K269" s="193">
        <f t="shared" si="9"/>
        <v>80.025745564363916</v>
      </c>
      <c r="L269"/>
    </row>
    <row r="270" spans="1:12" x14ac:dyDescent="0.25">
      <c r="A270" s="211"/>
      <c r="B270" s="212"/>
      <c r="C270" s="248" t="s">
        <v>214</v>
      </c>
      <c r="D270" s="249"/>
      <c r="E270" s="249"/>
      <c r="F270" s="250"/>
      <c r="G270" s="193">
        <v>30060.16</v>
      </c>
      <c r="H270" s="193">
        <v>52980</v>
      </c>
      <c r="I270" s="193">
        <v>44106.18</v>
      </c>
      <c r="J270" s="193">
        <f t="shared" si="8"/>
        <v>146.72636472992826</v>
      </c>
      <c r="K270" s="193">
        <f t="shared" si="9"/>
        <v>83.250622876557188</v>
      </c>
    </row>
    <row r="271" spans="1:12" x14ac:dyDescent="0.25">
      <c r="A271" s="211"/>
      <c r="B271" s="191"/>
      <c r="C271" s="244" t="s">
        <v>49</v>
      </c>
      <c r="D271" s="244"/>
      <c r="E271" s="244"/>
      <c r="F271" s="244"/>
      <c r="G271" s="192"/>
      <c r="H271" s="192"/>
      <c r="I271" s="192"/>
      <c r="J271" s="193"/>
      <c r="K271" s="193"/>
      <c r="L271" s="28"/>
    </row>
    <row r="272" spans="1:12" s="28" customFormat="1" x14ac:dyDescent="0.25">
      <c r="A272" s="191" t="s">
        <v>73</v>
      </c>
      <c r="B272" s="212"/>
      <c r="C272" s="248" t="s">
        <v>213</v>
      </c>
      <c r="D272" s="249"/>
      <c r="E272" s="249"/>
      <c r="F272" s="250"/>
      <c r="G272" s="193">
        <v>1168025.1299999999</v>
      </c>
      <c r="H272" s="193">
        <v>1318600</v>
      </c>
      <c r="I272" s="193">
        <v>1457590.74</v>
      </c>
      <c r="J272" s="193">
        <f t="shared" si="8"/>
        <v>124.79104280915601</v>
      </c>
      <c r="K272" s="193">
        <f t="shared" si="9"/>
        <v>110.54078113150312</v>
      </c>
      <c r="L272"/>
    </row>
    <row r="273" spans="1:12" x14ac:dyDescent="0.25">
      <c r="A273" s="211"/>
      <c r="B273" s="212"/>
      <c r="C273" s="248" t="s">
        <v>214</v>
      </c>
      <c r="D273" s="249"/>
      <c r="E273" s="249"/>
      <c r="F273" s="250"/>
      <c r="G273" s="193">
        <v>1174401.03</v>
      </c>
      <c r="H273" s="193">
        <v>1318600</v>
      </c>
      <c r="I273" s="193">
        <v>1457110.42</v>
      </c>
      <c r="J273" s="193">
        <f t="shared" si="8"/>
        <v>124.07264492947523</v>
      </c>
      <c r="K273" s="193">
        <f t="shared" si="9"/>
        <v>110.5043546185348</v>
      </c>
    </row>
    <row r="274" spans="1:12" x14ac:dyDescent="0.25">
      <c r="A274" s="211"/>
      <c r="B274" s="191"/>
      <c r="C274" s="244" t="s">
        <v>226</v>
      </c>
      <c r="D274" s="244"/>
      <c r="E274" s="244"/>
      <c r="F274" s="244"/>
      <c r="G274" s="192"/>
      <c r="H274" s="192"/>
      <c r="I274" s="192"/>
      <c r="J274" s="193"/>
      <c r="K274" s="193"/>
      <c r="L274" s="28"/>
    </row>
    <row r="275" spans="1:12" s="28" customFormat="1" x14ac:dyDescent="0.25">
      <c r="A275" s="191" t="s">
        <v>72</v>
      </c>
      <c r="B275" s="212"/>
      <c r="C275" s="248" t="s">
        <v>213</v>
      </c>
      <c r="D275" s="249"/>
      <c r="E275" s="249"/>
      <c r="F275" s="250"/>
      <c r="G275" s="193">
        <v>33445.4</v>
      </c>
      <c r="H275" s="193">
        <v>78600</v>
      </c>
      <c r="I275" s="193">
        <v>63711.14</v>
      </c>
      <c r="J275" s="193">
        <f t="shared" si="8"/>
        <v>190.49298259252393</v>
      </c>
      <c r="K275" s="193">
        <f t="shared" si="9"/>
        <v>81.057430025445285</v>
      </c>
      <c r="L275"/>
    </row>
    <row r="276" spans="1:12" x14ac:dyDescent="0.25">
      <c r="A276" s="211"/>
      <c r="B276" s="212"/>
      <c r="C276" s="248" t="s">
        <v>214</v>
      </c>
      <c r="D276" s="249"/>
      <c r="E276" s="249"/>
      <c r="F276" s="250"/>
      <c r="G276" s="193">
        <v>33445.39</v>
      </c>
      <c r="H276" s="193">
        <v>78600</v>
      </c>
      <c r="I276" s="193">
        <v>63411.14</v>
      </c>
      <c r="J276" s="193">
        <f t="shared" si="8"/>
        <v>189.59605494210115</v>
      </c>
      <c r="K276" s="193">
        <f t="shared" si="9"/>
        <v>80.675750636132321</v>
      </c>
    </row>
    <row r="277" spans="1:12" x14ac:dyDescent="0.25">
      <c r="A277" s="213"/>
      <c r="B277" s="191"/>
      <c r="C277" s="244" t="s">
        <v>212</v>
      </c>
      <c r="D277" s="244"/>
      <c r="E277" s="244"/>
      <c r="F277" s="244"/>
      <c r="G277" s="192"/>
      <c r="H277" s="192"/>
      <c r="I277" s="192"/>
      <c r="J277" s="193"/>
      <c r="K277" s="193"/>
      <c r="L277" s="28"/>
    </row>
    <row r="278" spans="1:12" s="28" customFormat="1" x14ac:dyDescent="0.25">
      <c r="A278" s="191" t="s">
        <v>120</v>
      </c>
      <c r="B278" s="212"/>
      <c r="C278" s="248" t="s">
        <v>213</v>
      </c>
      <c r="D278" s="249"/>
      <c r="E278" s="249"/>
      <c r="F278" s="250"/>
      <c r="G278" s="193">
        <v>0</v>
      </c>
      <c r="H278" s="193">
        <v>17000</v>
      </c>
      <c r="I278" s="193">
        <v>0</v>
      </c>
      <c r="J278" s="193" t="e">
        <f t="shared" si="8"/>
        <v>#DIV/0!</v>
      </c>
      <c r="K278" s="193">
        <f t="shared" si="9"/>
        <v>0</v>
      </c>
      <c r="L278"/>
    </row>
    <row r="279" spans="1:12" x14ac:dyDescent="0.25">
      <c r="A279" s="213"/>
      <c r="B279" s="212"/>
      <c r="C279" s="248" t="s">
        <v>214</v>
      </c>
      <c r="D279" s="249"/>
      <c r="E279" s="249"/>
      <c r="F279" s="250"/>
      <c r="G279" s="193">
        <v>0</v>
      </c>
      <c r="H279" s="193">
        <v>17000</v>
      </c>
      <c r="I279" s="193">
        <v>0</v>
      </c>
      <c r="J279" s="193" t="e">
        <f t="shared" si="8"/>
        <v>#DIV/0!</v>
      </c>
      <c r="K279" s="193">
        <f t="shared" si="9"/>
        <v>0</v>
      </c>
    </row>
    <row r="280" spans="1:12" x14ac:dyDescent="0.25">
      <c r="A280" s="211"/>
      <c r="B280" s="212"/>
      <c r="C280" s="245" t="s">
        <v>291</v>
      </c>
      <c r="D280" s="246"/>
      <c r="E280" s="246"/>
      <c r="F280" s="247"/>
      <c r="G280" s="193">
        <v>1368934.24</v>
      </c>
      <c r="H280" s="193">
        <v>1569150</v>
      </c>
      <c r="I280" s="193">
        <v>1712146.13</v>
      </c>
      <c r="J280" s="193">
        <f t="shared" si="8"/>
        <v>125.0714665446603</v>
      </c>
      <c r="K280" s="193">
        <f t="shared" si="9"/>
        <v>109.11296753019151</v>
      </c>
      <c r="L280" s="28"/>
    </row>
    <row r="281" spans="1:12" s="28" customFormat="1" x14ac:dyDescent="0.25">
      <c r="A281" s="211"/>
      <c r="B281" s="55"/>
      <c r="C281" s="251" t="s">
        <v>216</v>
      </c>
      <c r="D281" s="251"/>
      <c r="E281" s="251"/>
      <c r="F281" s="251"/>
      <c r="G281" s="193">
        <v>1370881.92</v>
      </c>
      <c r="H281" s="193">
        <v>1569150</v>
      </c>
      <c r="I281" s="193">
        <v>1710168.86</v>
      </c>
      <c r="J281" s="193">
        <f t="shared" si="8"/>
        <v>124.74953787412997</v>
      </c>
      <c r="K281" s="193">
        <f t="shared" si="9"/>
        <v>108.9869585444349</v>
      </c>
      <c r="L281"/>
    </row>
    <row r="282" spans="1:12" x14ac:dyDescent="0.25">
      <c r="A282" s="55"/>
    </row>
    <row r="283" spans="1:12" x14ac:dyDescent="0.25">
      <c r="L283" s="28"/>
    </row>
    <row r="284" spans="1:12" s="28" customFormat="1" x14ac:dyDescent="0.25">
      <c r="A284"/>
      <c r="B284"/>
      <c r="C284"/>
      <c r="D284"/>
      <c r="E284"/>
      <c r="F284"/>
      <c r="G284"/>
      <c r="H284" s="41"/>
      <c r="I284" s="41"/>
      <c r="J284" s="41"/>
      <c r="K284"/>
      <c r="L284"/>
    </row>
  </sheetData>
  <mergeCells count="32">
    <mergeCell ref="A3:J3"/>
    <mergeCell ref="A5:J5"/>
    <mergeCell ref="C252:F252"/>
    <mergeCell ref="C254:F254"/>
    <mergeCell ref="A7:J7"/>
    <mergeCell ref="C253:F253"/>
    <mergeCell ref="C268:F268"/>
    <mergeCell ref="C266:F266"/>
    <mergeCell ref="C267:F267"/>
    <mergeCell ref="C269:F269"/>
    <mergeCell ref="C270:F270"/>
    <mergeCell ref="C262:F262"/>
    <mergeCell ref="C265:F265"/>
    <mergeCell ref="C261:F261"/>
    <mergeCell ref="C263:F263"/>
    <mergeCell ref="C264:F264"/>
    <mergeCell ref="C271:F271"/>
    <mergeCell ref="C280:F280"/>
    <mergeCell ref="C279:F279"/>
    <mergeCell ref="C281:F281"/>
    <mergeCell ref="A1:M1"/>
    <mergeCell ref="C272:F272"/>
    <mergeCell ref="C273:F273"/>
    <mergeCell ref="C275:F275"/>
    <mergeCell ref="C276:F276"/>
    <mergeCell ref="C278:F278"/>
    <mergeCell ref="C255:F255"/>
    <mergeCell ref="C257:F257"/>
    <mergeCell ref="C260:F260"/>
    <mergeCell ref="C274:F274"/>
    <mergeCell ref="C277:F277"/>
    <mergeCell ref="C259:F259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5"/>
  <sheetViews>
    <sheetView topLeftCell="A7" workbookViewId="0">
      <selection activeCell="B11" sqref="B11"/>
    </sheetView>
  </sheetViews>
  <sheetFormatPr defaultRowHeight="15" x14ac:dyDescent="0.25"/>
  <cols>
    <col min="1" max="1" width="37.7109375" customWidth="1"/>
    <col min="2" max="2" width="17.140625" customWidth="1"/>
    <col min="3" max="3" width="18.85546875" customWidth="1"/>
    <col min="4" max="4" width="18.42578125" customWidth="1"/>
    <col min="5" max="5" width="14" customWidth="1"/>
    <col min="6" max="6" width="14.140625" customWidth="1"/>
  </cols>
  <sheetData>
    <row r="1" spans="1:8" ht="48.75" customHeight="1" x14ac:dyDescent="0.25">
      <c r="A1" s="223" t="s">
        <v>305</v>
      </c>
      <c r="B1" s="223"/>
      <c r="C1" s="223"/>
      <c r="D1" s="223"/>
      <c r="E1" s="223"/>
      <c r="F1" s="223"/>
      <c r="G1" s="223"/>
      <c r="H1" s="223"/>
    </row>
    <row r="2" spans="1:8" ht="18" customHeight="1" x14ac:dyDescent="0.25">
      <c r="A2" s="3"/>
      <c r="B2" s="3"/>
      <c r="C2" s="3"/>
      <c r="D2" s="3"/>
      <c r="E2" s="3"/>
    </row>
    <row r="3" spans="1:8" ht="15.75" x14ac:dyDescent="0.25">
      <c r="A3" s="223" t="s">
        <v>27</v>
      </c>
      <c r="B3" s="223"/>
      <c r="C3" s="223"/>
      <c r="D3" s="240"/>
      <c r="E3" s="240"/>
    </row>
    <row r="4" spans="1:8" ht="18" x14ac:dyDescent="0.25">
      <c r="A4" s="3"/>
      <c r="B4" s="3"/>
      <c r="C4" s="3"/>
      <c r="D4" s="4"/>
      <c r="E4" s="4"/>
    </row>
    <row r="5" spans="1:8" ht="18" customHeight="1" x14ac:dyDescent="0.25">
      <c r="A5" s="223" t="s">
        <v>11</v>
      </c>
      <c r="B5" s="223"/>
      <c r="C5" s="224"/>
      <c r="D5" s="224"/>
      <c r="E5" s="224"/>
    </row>
    <row r="6" spans="1:8" ht="18" x14ac:dyDescent="0.25">
      <c r="A6" s="3"/>
      <c r="B6" s="3"/>
      <c r="C6" s="3"/>
      <c r="D6" s="4"/>
      <c r="E6" s="4"/>
    </row>
    <row r="7" spans="1:8" ht="15.75" x14ac:dyDescent="0.25">
      <c r="A7" s="223" t="s">
        <v>21</v>
      </c>
      <c r="B7" s="223"/>
      <c r="C7" s="243"/>
      <c r="D7" s="243"/>
      <c r="E7" s="243"/>
    </row>
    <row r="8" spans="1:8" ht="18" x14ac:dyDescent="0.25">
      <c r="A8" s="3"/>
      <c r="B8" s="3"/>
      <c r="C8" s="3"/>
      <c r="D8" s="4"/>
      <c r="E8" s="4"/>
    </row>
    <row r="9" spans="1:8" ht="24.75" x14ac:dyDescent="0.25">
      <c r="A9" s="18" t="s">
        <v>22</v>
      </c>
      <c r="B9" s="18" t="s">
        <v>300</v>
      </c>
      <c r="C9" s="18" t="s">
        <v>231</v>
      </c>
      <c r="D9" s="18" t="s">
        <v>299</v>
      </c>
      <c r="E9" s="163" t="s">
        <v>200</v>
      </c>
      <c r="F9" s="57" t="s">
        <v>201</v>
      </c>
    </row>
    <row r="10" spans="1:8" x14ac:dyDescent="0.25">
      <c r="A10" s="18"/>
      <c r="B10" s="18">
        <v>1</v>
      </c>
      <c r="C10" s="18">
        <v>2</v>
      </c>
      <c r="D10" s="18">
        <v>3</v>
      </c>
      <c r="E10" s="18"/>
      <c r="F10" s="18"/>
    </row>
    <row r="11" spans="1:8" s="28" customFormat="1" ht="15.75" customHeight="1" x14ac:dyDescent="0.25">
      <c r="A11" s="7" t="s">
        <v>23</v>
      </c>
      <c r="B11" s="166">
        <v>1370881.92</v>
      </c>
      <c r="C11" s="169">
        <v>1569150</v>
      </c>
      <c r="D11" s="169">
        <v>1710168.86</v>
      </c>
      <c r="E11" s="169">
        <v>127.85</v>
      </c>
      <c r="F11" s="170">
        <v>53.15</v>
      </c>
    </row>
    <row r="12" spans="1:8" s="28" customFormat="1" ht="15.75" customHeight="1" x14ac:dyDescent="0.25">
      <c r="A12" s="7" t="s">
        <v>82</v>
      </c>
      <c r="B12" s="166">
        <v>1305084.81</v>
      </c>
      <c r="C12" s="169">
        <v>1491150</v>
      </c>
      <c r="D12" s="169">
        <v>1631220.52</v>
      </c>
      <c r="E12" s="169">
        <v>121.35</v>
      </c>
      <c r="F12" s="170">
        <v>53.08</v>
      </c>
    </row>
    <row r="13" spans="1:8" s="27" customFormat="1" x14ac:dyDescent="0.25">
      <c r="A13" s="13" t="s">
        <v>83</v>
      </c>
      <c r="B13" s="167">
        <v>1305084.81</v>
      </c>
      <c r="C13" s="168">
        <v>1491150</v>
      </c>
      <c r="D13" s="168">
        <v>1631220.52</v>
      </c>
      <c r="E13" s="168">
        <v>121.35</v>
      </c>
      <c r="F13" s="56">
        <v>53.08</v>
      </c>
    </row>
    <row r="14" spans="1:8" x14ac:dyDescent="0.25">
      <c r="A14" s="12" t="s">
        <v>84</v>
      </c>
      <c r="B14" s="80">
        <v>1305084.81</v>
      </c>
      <c r="C14" s="46">
        <v>1491150</v>
      </c>
      <c r="D14" s="46">
        <v>1631220.52</v>
      </c>
      <c r="E14" s="46">
        <v>127.9</v>
      </c>
      <c r="F14" s="55">
        <v>53.08</v>
      </c>
    </row>
    <row r="15" spans="1:8" s="27" customFormat="1" x14ac:dyDescent="0.25">
      <c r="A15" s="14" t="s">
        <v>85</v>
      </c>
      <c r="B15" s="167">
        <v>65797.11</v>
      </c>
      <c r="C15" s="168">
        <v>78000</v>
      </c>
      <c r="D15" s="168">
        <v>78948.34</v>
      </c>
      <c r="E15" s="168">
        <v>126.93</v>
      </c>
      <c r="F15" s="56">
        <v>54.38</v>
      </c>
    </row>
  </sheetData>
  <mergeCells count="4">
    <mergeCell ref="A3:E3"/>
    <mergeCell ref="A5:E5"/>
    <mergeCell ref="A7:E7"/>
    <mergeCell ref="A1:H1"/>
  </mergeCells>
  <pageMargins left="0.7" right="0.7" top="0.75" bottom="0.75" header="0.3" footer="0.3"/>
  <pageSetup paperSize="9" scale="96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4"/>
  <sheetViews>
    <sheetView workbookViewId="0">
      <selection activeCell="A3" sqref="A3:H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5" width="25.28515625" customWidth="1"/>
    <col min="6" max="7" width="25.28515625" style="41" customWidth="1"/>
    <col min="8" max="8" width="8.7109375" style="41" customWidth="1"/>
    <col min="9" max="9" width="7.28515625" customWidth="1"/>
  </cols>
  <sheetData>
    <row r="1" spans="1:10" ht="42" customHeight="1" x14ac:dyDescent="0.25">
      <c r="A1" s="223" t="s">
        <v>309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ht="18" customHeight="1" x14ac:dyDescent="0.25">
      <c r="A2" s="3"/>
      <c r="B2" s="3"/>
      <c r="C2" s="3"/>
      <c r="D2" s="3"/>
      <c r="E2" s="3"/>
      <c r="F2" s="31"/>
      <c r="G2" s="31"/>
      <c r="H2" s="31"/>
    </row>
    <row r="3" spans="1:10" ht="15.75" x14ac:dyDescent="0.25">
      <c r="A3" s="223" t="s">
        <v>27</v>
      </c>
      <c r="B3" s="223"/>
      <c r="C3" s="223"/>
      <c r="D3" s="223"/>
      <c r="E3" s="223"/>
      <c r="F3" s="223"/>
      <c r="G3" s="240"/>
      <c r="H3" s="240"/>
    </row>
    <row r="4" spans="1:10" ht="18" x14ac:dyDescent="0.25">
      <c r="A4" s="3"/>
      <c r="B4" s="3"/>
      <c r="C4" s="3"/>
      <c r="D4" s="3"/>
      <c r="E4" s="3"/>
      <c r="F4" s="31"/>
      <c r="G4" s="42"/>
      <c r="H4" s="42"/>
    </row>
    <row r="5" spans="1:10" ht="18" customHeight="1" x14ac:dyDescent="0.25">
      <c r="A5" s="223" t="s">
        <v>24</v>
      </c>
      <c r="B5" s="224"/>
      <c r="C5" s="224"/>
      <c r="D5" s="224"/>
      <c r="E5" s="224"/>
      <c r="F5" s="224"/>
      <c r="G5" s="224"/>
      <c r="H5" s="224"/>
    </row>
    <row r="6" spans="1:10" ht="18" x14ac:dyDescent="0.25">
      <c r="A6" s="3"/>
      <c r="B6" s="3"/>
      <c r="C6" s="3"/>
      <c r="D6" s="3"/>
      <c r="E6" s="3"/>
      <c r="F6" s="31"/>
      <c r="G6" s="42"/>
      <c r="H6" s="42"/>
    </row>
    <row r="7" spans="1:10" x14ac:dyDescent="0.25">
      <c r="A7" s="18" t="s">
        <v>12</v>
      </c>
      <c r="B7" s="17" t="s">
        <v>13</v>
      </c>
      <c r="C7" s="17" t="s">
        <v>14</v>
      </c>
      <c r="D7" s="17" t="s">
        <v>43</v>
      </c>
      <c r="E7" s="17" t="s">
        <v>301</v>
      </c>
      <c r="F7" s="45" t="s">
        <v>280</v>
      </c>
      <c r="G7" s="45" t="s">
        <v>302</v>
      </c>
      <c r="H7" s="45" t="s">
        <v>93</v>
      </c>
      <c r="I7" s="45" t="s">
        <v>93</v>
      </c>
    </row>
    <row r="8" spans="1:10" ht="25.5" x14ac:dyDescent="0.25">
      <c r="A8" s="7">
        <v>8</v>
      </c>
      <c r="B8" s="7"/>
      <c r="C8" s="7"/>
      <c r="D8" s="7" t="s">
        <v>25</v>
      </c>
      <c r="E8" s="80">
        <v>0</v>
      </c>
      <c r="F8" s="46">
        <v>0</v>
      </c>
      <c r="G8" s="46">
        <v>0</v>
      </c>
      <c r="H8" s="46">
        <v>0</v>
      </c>
      <c r="I8" s="81">
        <v>0</v>
      </c>
    </row>
    <row r="9" spans="1:10" x14ac:dyDescent="0.25">
      <c r="A9" s="7"/>
      <c r="B9" s="11">
        <v>84</v>
      </c>
      <c r="C9" s="11"/>
      <c r="D9" s="11" t="s">
        <v>31</v>
      </c>
      <c r="E9" s="76"/>
      <c r="F9" s="46"/>
      <c r="G9" s="46"/>
      <c r="H9" s="46"/>
      <c r="I9" s="81"/>
    </row>
    <row r="10" spans="1:10" ht="25.5" x14ac:dyDescent="0.25">
      <c r="A10" s="8"/>
      <c r="B10" s="8"/>
      <c r="C10" s="9">
        <v>81</v>
      </c>
      <c r="D10" s="13" t="s">
        <v>32</v>
      </c>
      <c r="E10" s="77"/>
      <c r="F10" s="46"/>
      <c r="G10" s="46"/>
      <c r="H10" s="46"/>
      <c r="I10" s="81"/>
    </row>
    <row r="11" spans="1:10" ht="25.5" x14ac:dyDescent="0.25">
      <c r="A11" s="10">
        <v>5</v>
      </c>
      <c r="B11" s="10"/>
      <c r="C11" s="10"/>
      <c r="D11" s="20" t="s">
        <v>26</v>
      </c>
      <c r="E11" s="78">
        <v>0</v>
      </c>
      <c r="F11" s="46">
        <v>0</v>
      </c>
      <c r="G11" s="46">
        <v>0</v>
      </c>
      <c r="H11" s="46">
        <v>0</v>
      </c>
      <c r="I11" s="81">
        <v>0</v>
      </c>
    </row>
    <row r="12" spans="1:10" ht="25.5" x14ac:dyDescent="0.25">
      <c r="A12" s="11"/>
      <c r="B12" s="11">
        <v>54</v>
      </c>
      <c r="C12" s="11"/>
      <c r="D12" s="21" t="s">
        <v>33</v>
      </c>
      <c r="E12" s="78"/>
      <c r="F12" s="46"/>
      <c r="G12" s="46"/>
      <c r="H12" s="47"/>
      <c r="I12" s="81"/>
    </row>
    <row r="13" spans="1:10" x14ac:dyDescent="0.25">
      <c r="A13" s="11"/>
      <c r="B13" s="11"/>
      <c r="C13" s="9">
        <v>11</v>
      </c>
      <c r="D13" s="9" t="s">
        <v>16</v>
      </c>
      <c r="E13" s="79"/>
      <c r="F13" s="46"/>
      <c r="G13" s="46"/>
      <c r="H13" s="47"/>
      <c r="I13" s="81"/>
    </row>
    <row r="14" spans="1:10" x14ac:dyDescent="0.25">
      <c r="A14" s="11"/>
      <c r="B14" s="11"/>
      <c r="C14" s="9">
        <v>31</v>
      </c>
      <c r="D14" s="9" t="s">
        <v>34</v>
      </c>
      <c r="E14" s="9"/>
      <c r="F14" s="46"/>
      <c r="G14" s="46"/>
      <c r="H14" s="47"/>
      <c r="I14" s="81"/>
    </row>
  </sheetData>
  <mergeCells count="3">
    <mergeCell ref="A3:H3"/>
    <mergeCell ref="A5:H5"/>
    <mergeCell ref="A1:J1"/>
  </mergeCells>
  <pageMargins left="0.7" right="0.7" top="0.75" bottom="0.75" header="0.3" footer="0.3"/>
  <pageSetup paperSize="9" scale="9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50"/>
  <sheetViews>
    <sheetView tabSelected="1" topLeftCell="A220" workbookViewId="0">
      <selection activeCell="H250" sqref="H250"/>
    </sheetView>
  </sheetViews>
  <sheetFormatPr defaultRowHeight="15" x14ac:dyDescent="0.25"/>
  <cols>
    <col min="1" max="1" width="7.42578125" bestFit="1" customWidth="1"/>
    <col min="2" max="2" width="8.42578125" customWidth="1"/>
    <col min="3" max="3" width="6.28515625" customWidth="1"/>
    <col min="4" max="4" width="35.85546875" customWidth="1"/>
    <col min="5" max="6" width="15.5703125" style="41" customWidth="1"/>
    <col min="7" max="7" width="9.28515625" style="41" customWidth="1"/>
    <col min="8" max="8" width="9.28515625" customWidth="1"/>
  </cols>
  <sheetData>
    <row r="1" spans="1:10" ht="45.75" customHeight="1" x14ac:dyDescent="0.25">
      <c r="A1" s="223" t="s">
        <v>303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ht="18" x14ac:dyDescent="0.25">
      <c r="A2" s="3"/>
      <c r="B2" s="3"/>
      <c r="C2" s="3"/>
      <c r="D2" s="3"/>
      <c r="E2" s="31"/>
      <c r="F2" s="42"/>
      <c r="G2" s="42"/>
    </row>
    <row r="3" spans="1:10" ht="18" customHeight="1" x14ac:dyDescent="0.25">
      <c r="A3" s="223" t="s">
        <v>217</v>
      </c>
      <c r="B3" s="224"/>
      <c r="C3" s="224"/>
      <c r="D3" s="224"/>
      <c r="E3" s="224"/>
      <c r="F3" s="224"/>
      <c r="G3" s="224"/>
    </row>
    <row r="4" spans="1:10" ht="30" x14ac:dyDescent="0.25">
      <c r="A4" s="3" t="s">
        <v>286</v>
      </c>
      <c r="B4" s="208" t="s">
        <v>287</v>
      </c>
      <c r="C4" s="3"/>
      <c r="D4" s="209">
        <v>16027</v>
      </c>
      <c r="E4" s="210" t="s">
        <v>288</v>
      </c>
      <c r="F4" s="42"/>
      <c r="G4" s="42"/>
    </row>
    <row r="5" spans="1:10" ht="35.25" customHeight="1" x14ac:dyDescent="0.25">
      <c r="A5" s="270" t="s">
        <v>28</v>
      </c>
      <c r="B5" s="271"/>
      <c r="C5" s="272"/>
      <c r="D5" s="62" t="s">
        <v>29</v>
      </c>
      <c r="E5" s="63" t="s">
        <v>240</v>
      </c>
      <c r="F5" s="63" t="s">
        <v>327</v>
      </c>
      <c r="G5" s="156" t="s">
        <v>193</v>
      </c>
      <c r="H5" s="59" t="s">
        <v>192</v>
      </c>
    </row>
    <row r="6" spans="1:10" ht="12.75" customHeight="1" x14ac:dyDescent="0.25">
      <c r="A6" s="128"/>
      <c r="B6" s="129"/>
      <c r="C6" s="130"/>
      <c r="D6" s="62"/>
      <c r="E6" s="157">
        <v>2</v>
      </c>
      <c r="F6" s="157">
        <v>3</v>
      </c>
      <c r="G6" s="158">
        <v>4</v>
      </c>
      <c r="H6" s="159">
        <v>5</v>
      </c>
    </row>
    <row r="7" spans="1:10" s="28" customFormat="1" x14ac:dyDescent="0.25">
      <c r="A7" s="254" t="s">
        <v>51</v>
      </c>
      <c r="B7" s="263"/>
      <c r="C7" s="264"/>
      <c r="D7" s="133" t="s">
        <v>59</v>
      </c>
      <c r="E7" s="134">
        <v>1569150</v>
      </c>
      <c r="G7" s="96" t="e">
        <f>F9/#REF!*100</f>
        <v>#REF!</v>
      </c>
      <c r="H7" s="171">
        <f t="shared" ref="H7:H16" si="0">F9/E7*100</f>
        <v>5.6914699040882004</v>
      </c>
    </row>
    <row r="8" spans="1:10" ht="22.5" x14ac:dyDescent="0.25">
      <c r="A8" s="131">
        <v>1000</v>
      </c>
      <c r="B8" s="132"/>
      <c r="C8" s="133"/>
      <c r="D8" s="133" t="s">
        <v>60</v>
      </c>
      <c r="E8" s="134">
        <v>43970</v>
      </c>
      <c r="F8" s="41">
        <v>89307.7</v>
      </c>
      <c r="G8" s="96" t="e">
        <f>F10/#REF!*100</f>
        <v>#REF!</v>
      </c>
      <c r="H8" s="171">
        <f t="shared" si="0"/>
        <v>203.11052990675461</v>
      </c>
    </row>
    <row r="9" spans="1:10" ht="22.5" x14ac:dyDescent="0.25">
      <c r="A9" s="254" t="s">
        <v>53</v>
      </c>
      <c r="B9" s="263"/>
      <c r="C9" s="264"/>
      <c r="D9" s="133" t="s">
        <v>52</v>
      </c>
      <c r="E9" s="134">
        <v>43970</v>
      </c>
      <c r="F9" s="134">
        <v>89307.7</v>
      </c>
      <c r="G9" s="96" t="e">
        <f>F11/#REF!*100</f>
        <v>#REF!</v>
      </c>
      <c r="H9" s="171">
        <f t="shared" si="0"/>
        <v>203.11052990675461</v>
      </c>
    </row>
    <row r="10" spans="1:10" s="28" customFormat="1" x14ac:dyDescent="0.25">
      <c r="A10" s="260" t="s">
        <v>55</v>
      </c>
      <c r="B10" s="261"/>
      <c r="C10" s="262"/>
      <c r="D10" s="136" t="s">
        <v>48</v>
      </c>
      <c r="E10" s="137">
        <v>43970</v>
      </c>
      <c r="F10" s="134">
        <v>89307.7</v>
      </c>
      <c r="G10" s="96" t="e">
        <f>F12/#REF!*100</f>
        <v>#REF!</v>
      </c>
      <c r="H10" s="171">
        <f t="shared" si="0"/>
        <v>200.50682283375028</v>
      </c>
    </row>
    <row r="11" spans="1:10" s="29" customFormat="1" x14ac:dyDescent="0.25">
      <c r="A11" s="260">
        <v>3</v>
      </c>
      <c r="B11" s="261"/>
      <c r="C11" s="262"/>
      <c r="D11" s="136" t="s">
        <v>18</v>
      </c>
      <c r="E11" s="137">
        <v>43970</v>
      </c>
      <c r="F11" s="134">
        <v>89307.7</v>
      </c>
      <c r="G11" s="96" t="e">
        <f>F13/#REF!*100</f>
        <v>#REF!</v>
      </c>
      <c r="H11" s="171">
        <f t="shared" si="0"/>
        <v>18.118626336138277</v>
      </c>
    </row>
    <row r="12" spans="1:10" s="28" customFormat="1" x14ac:dyDescent="0.25">
      <c r="A12" s="267">
        <v>32</v>
      </c>
      <c r="B12" s="268"/>
      <c r="C12" s="269"/>
      <c r="D12" s="133" t="s">
        <v>30</v>
      </c>
      <c r="E12" s="134">
        <v>43365</v>
      </c>
      <c r="F12" s="137">
        <v>88162.85</v>
      </c>
      <c r="G12" s="96" t="e">
        <f>F14/#REF!*100</f>
        <v>#REF!</v>
      </c>
      <c r="H12" s="171">
        <f t="shared" si="0"/>
        <v>14.193105038625619</v>
      </c>
    </row>
    <row r="13" spans="1:10" s="27" customFormat="1" x14ac:dyDescent="0.25">
      <c r="A13" s="198">
        <v>321</v>
      </c>
      <c r="B13" s="199"/>
      <c r="C13" s="200"/>
      <c r="D13" s="140" t="s">
        <v>123</v>
      </c>
      <c r="E13" s="141"/>
      <c r="F13" s="137">
        <v>7966.76</v>
      </c>
      <c r="G13" s="107" t="e">
        <f>F15/#REF!*100</f>
        <v>#REF!</v>
      </c>
      <c r="H13" s="201" t="e">
        <f t="shared" si="0"/>
        <v>#DIV/0!</v>
      </c>
    </row>
    <row r="14" spans="1:10" x14ac:dyDescent="0.25">
      <c r="A14" s="142">
        <v>3211</v>
      </c>
      <c r="B14" s="143"/>
      <c r="C14" s="144"/>
      <c r="D14" s="145" t="s">
        <v>124</v>
      </c>
      <c r="E14" s="109"/>
      <c r="F14" s="134">
        <v>6154.84</v>
      </c>
      <c r="G14" s="96" t="e">
        <f>F16/#REF!*100</f>
        <v>#REF!</v>
      </c>
      <c r="H14" s="171" t="e">
        <f t="shared" si="0"/>
        <v>#DIV/0!</v>
      </c>
    </row>
    <row r="15" spans="1:10" x14ac:dyDescent="0.25">
      <c r="A15" s="142">
        <v>3213</v>
      </c>
      <c r="B15" s="143"/>
      <c r="C15" s="144"/>
      <c r="D15" s="145" t="s">
        <v>126</v>
      </c>
      <c r="E15" s="109"/>
      <c r="F15" s="141">
        <v>1811.92</v>
      </c>
      <c r="G15" s="96" t="e">
        <f>F17/#REF!*100</f>
        <v>#REF!</v>
      </c>
      <c r="H15" s="171" t="e">
        <f t="shared" si="0"/>
        <v>#DIV/0!</v>
      </c>
    </row>
    <row r="16" spans="1:10" s="27" customFormat="1" x14ac:dyDescent="0.25">
      <c r="A16" s="198">
        <v>322</v>
      </c>
      <c r="B16" s="199"/>
      <c r="C16" s="200"/>
      <c r="D16" s="140" t="s">
        <v>158</v>
      </c>
      <c r="E16" s="141"/>
      <c r="F16" s="109">
        <v>61848.6</v>
      </c>
      <c r="G16" s="107" t="e">
        <f>F18/#REF!*100</f>
        <v>#REF!</v>
      </c>
      <c r="H16" s="201" t="e">
        <f t="shared" si="0"/>
        <v>#DIV/0!</v>
      </c>
    </row>
    <row r="17" spans="1:8" x14ac:dyDescent="0.25">
      <c r="A17" s="142">
        <v>3221</v>
      </c>
      <c r="B17" s="143"/>
      <c r="C17" s="144"/>
      <c r="D17" s="145" t="s">
        <v>159</v>
      </c>
      <c r="E17" s="109"/>
      <c r="F17" s="109">
        <v>13294.03</v>
      </c>
      <c r="G17" s="96" t="e">
        <f>#REF!/#REF!*100</f>
        <v>#REF!</v>
      </c>
      <c r="H17" s="171" t="e">
        <f>#REF!/E17*100</f>
        <v>#REF!</v>
      </c>
    </row>
    <row r="18" spans="1:8" x14ac:dyDescent="0.25">
      <c r="A18" s="142">
        <v>3223</v>
      </c>
      <c r="B18" s="143"/>
      <c r="C18" s="144"/>
      <c r="D18" s="145" t="s">
        <v>160</v>
      </c>
      <c r="E18" s="109"/>
      <c r="F18" s="141">
        <v>46571.98</v>
      </c>
      <c r="G18" s="96" t="e">
        <f>#REF!/#REF!*100</f>
        <v>#REF!</v>
      </c>
      <c r="H18" s="171" t="e">
        <f>#REF!/E18*100</f>
        <v>#REF!</v>
      </c>
    </row>
    <row r="19" spans="1:8" x14ac:dyDescent="0.25">
      <c r="A19" s="142">
        <v>3224</v>
      </c>
      <c r="B19" s="143"/>
      <c r="C19" s="144"/>
      <c r="D19" s="145" t="s">
        <v>132</v>
      </c>
      <c r="E19" s="109"/>
      <c r="F19" s="109">
        <v>1784.34</v>
      </c>
      <c r="G19" s="96" t="e">
        <f>F19/#REF!*100</f>
        <v>#REF!</v>
      </c>
      <c r="H19" s="171" t="e">
        <f t="shared" ref="H19:H80" si="1">F19/E19*100</f>
        <v>#DIV/0!</v>
      </c>
    </row>
    <row r="20" spans="1:8" x14ac:dyDescent="0.25">
      <c r="A20" s="142">
        <v>3225</v>
      </c>
      <c r="B20" s="143"/>
      <c r="C20" s="144"/>
      <c r="D20" s="145" t="s">
        <v>133</v>
      </c>
      <c r="E20" s="109"/>
      <c r="F20" s="109">
        <v>198.25</v>
      </c>
      <c r="G20" s="96" t="e">
        <f>F20/#REF!*100</f>
        <v>#REF!</v>
      </c>
      <c r="H20" s="171" t="e">
        <f t="shared" si="1"/>
        <v>#DIV/0!</v>
      </c>
    </row>
    <row r="21" spans="1:8" x14ac:dyDescent="0.25">
      <c r="A21" s="142">
        <v>3227</v>
      </c>
      <c r="B21" s="143"/>
      <c r="C21" s="144"/>
      <c r="D21" s="145" t="s">
        <v>161</v>
      </c>
      <c r="E21" s="109"/>
      <c r="F21" s="109">
        <v>0</v>
      </c>
      <c r="G21" s="96" t="e">
        <f>F21/#REF!*100</f>
        <v>#REF!</v>
      </c>
      <c r="H21" s="171" t="e">
        <f t="shared" si="1"/>
        <v>#DIV/0!</v>
      </c>
    </row>
    <row r="22" spans="1:8" s="27" customFormat="1" x14ac:dyDescent="0.25">
      <c r="A22" s="198">
        <v>323</v>
      </c>
      <c r="B22" s="199"/>
      <c r="C22" s="200"/>
      <c r="D22" s="140" t="s">
        <v>134</v>
      </c>
      <c r="E22" s="141"/>
      <c r="F22" s="141">
        <v>17189.23</v>
      </c>
      <c r="G22" s="107" t="e">
        <f>F22/#REF!*100</f>
        <v>#REF!</v>
      </c>
      <c r="H22" s="201" t="e">
        <f t="shared" si="1"/>
        <v>#DIV/0!</v>
      </c>
    </row>
    <row r="23" spans="1:8" x14ac:dyDescent="0.25">
      <c r="A23" s="142">
        <v>3231</v>
      </c>
      <c r="B23" s="143"/>
      <c r="C23" s="144"/>
      <c r="D23" s="145" t="s">
        <v>130</v>
      </c>
      <c r="E23" s="109"/>
      <c r="F23" s="109">
        <v>1810.28</v>
      </c>
      <c r="G23" s="96" t="e">
        <f>F23/#REF!*100</f>
        <v>#REF!</v>
      </c>
      <c r="H23" s="171" t="e">
        <f t="shared" si="1"/>
        <v>#DIV/0!</v>
      </c>
    </row>
    <row r="24" spans="1:8" x14ac:dyDescent="0.25">
      <c r="A24" s="142">
        <v>3232</v>
      </c>
      <c r="B24" s="143"/>
      <c r="C24" s="144"/>
      <c r="D24" s="145" t="s">
        <v>194</v>
      </c>
      <c r="E24" s="109"/>
      <c r="F24" s="109">
        <v>2786.4</v>
      </c>
      <c r="G24" s="96" t="e">
        <f>F24/#REF!*100</f>
        <v>#REF!</v>
      </c>
      <c r="H24" s="171" t="e">
        <f t="shared" si="1"/>
        <v>#DIV/0!</v>
      </c>
    </row>
    <row r="25" spans="1:8" x14ac:dyDescent="0.25">
      <c r="A25" s="142">
        <v>3233</v>
      </c>
      <c r="B25" s="143"/>
      <c r="C25" s="144"/>
      <c r="D25" s="145" t="s">
        <v>162</v>
      </c>
      <c r="E25" s="109"/>
      <c r="F25" s="109">
        <v>116.82</v>
      </c>
      <c r="G25" s="96" t="e">
        <f>F25/#REF!*100</f>
        <v>#REF!</v>
      </c>
      <c r="H25" s="171" t="e">
        <f t="shared" si="1"/>
        <v>#DIV/0!</v>
      </c>
    </row>
    <row r="26" spans="1:8" x14ac:dyDescent="0.25">
      <c r="A26" s="142">
        <v>3234</v>
      </c>
      <c r="B26" s="143"/>
      <c r="C26" s="144"/>
      <c r="D26" s="145" t="s">
        <v>136</v>
      </c>
      <c r="E26" s="109"/>
      <c r="F26" s="109">
        <v>6237.95</v>
      </c>
      <c r="G26" s="96" t="e">
        <f>F26/#REF!*100</f>
        <v>#REF!</v>
      </c>
      <c r="H26" s="171" t="e">
        <f t="shared" si="1"/>
        <v>#DIV/0!</v>
      </c>
    </row>
    <row r="27" spans="1:8" x14ac:dyDescent="0.25">
      <c r="A27" s="142">
        <v>3235</v>
      </c>
      <c r="B27" s="143"/>
      <c r="C27" s="144"/>
      <c r="D27" s="145" t="s">
        <v>163</v>
      </c>
      <c r="E27" s="109"/>
      <c r="F27" s="109">
        <v>0</v>
      </c>
      <c r="G27" s="96" t="e">
        <f>F27/#REF!*100</f>
        <v>#REF!</v>
      </c>
      <c r="H27" s="171" t="e">
        <f t="shared" si="1"/>
        <v>#DIV/0!</v>
      </c>
    </row>
    <row r="28" spans="1:8" x14ac:dyDescent="0.25">
      <c r="A28" s="142">
        <v>3236</v>
      </c>
      <c r="B28" s="143"/>
      <c r="C28" s="144"/>
      <c r="D28" s="145" t="s">
        <v>164</v>
      </c>
      <c r="E28" s="109"/>
      <c r="F28" s="109">
        <v>1632.46</v>
      </c>
      <c r="G28" s="96" t="e">
        <f>F28/#REF!*100</f>
        <v>#REF!</v>
      </c>
      <c r="H28" s="171" t="e">
        <f t="shared" si="1"/>
        <v>#DIV/0!</v>
      </c>
    </row>
    <row r="29" spans="1:8" x14ac:dyDescent="0.25">
      <c r="A29" s="142">
        <v>3237</v>
      </c>
      <c r="B29" s="143"/>
      <c r="C29" s="144"/>
      <c r="D29" s="145" t="s">
        <v>169</v>
      </c>
      <c r="E29" s="109"/>
      <c r="F29" s="109">
        <v>1798.25</v>
      </c>
      <c r="G29" s="96" t="e">
        <f>F29/#REF!*100</f>
        <v>#REF!</v>
      </c>
      <c r="H29" s="171" t="e">
        <f t="shared" si="1"/>
        <v>#DIV/0!</v>
      </c>
    </row>
    <row r="30" spans="1:8" x14ac:dyDescent="0.25">
      <c r="A30" s="142">
        <v>3238</v>
      </c>
      <c r="B30" s="143"/>
      <c r="C30" s="144"/>
      <c r="D30" s="145" t="s">
        <v>140</v>
      </c>
      <c r="E30" s="109"/>
      <c r="F30" s="109">
        <v>1806.57</v>
      </c>
      <c r="G30" s="96" t="e">
        <f>F30/#REF!*100</f>
        <v>#REF!</v>
      </c>
      <c r="H30" s="171" t="e">
        <f t="shared" si="1"/>
        <v>#DIV/0!</v>
      </c>
    </row>
    <row r="31" spans="1:8" x14ac:dyDescent="0.25">
      <c r="A31" s="142">
        <v>3239</v>
      </c>
      <c r="B31" s="143"/>
      <c r="C31" s="144"/>
      <c r="D31" s="145" t="s">
        <v>141</v>
      </c>
      <c r="E31" s="109"/>
      <c r="F31" s="109">
        <v>1000</v>
      </c>
      <c r="G31" s="96" t="e">
        <f>F31/#REF!*100</f>
        <v>#REF!</v>
      </c>
      <c r="H31" s="171" t="e">
        <f t="shared" si="1"/>
        <v>#DIV/0!</v>
      </c>
    </row>
    <row r="32" spans="1:8" s="27" customFormat="1" x14ac:dyDescent="0.25">
      <c r="A32" s="198">
        <v>329</v>
      </c>
      <c r="B32" s="199"/>
      <c r="C32" s="200"/>
      <c r="D32" s="140" t="s">
        <v>165</v>
      </c>
      <c r="E32" s="141"/>
      <c r="F32" s="141">
        <v>1158.26</v>
      </c>
      <c r="G32" s="107" t="e">
        <f>F32/#REF!*100</f>
        <v>#REF!</v>
      </c>
      <c r="H32" s="201" t="e">
        <f t="shared" si="1"/>
        <v>#DIV/0!</v>
      </c>
    </row>
    <row r="33" spans="1:8" x14ac:dyDescent="0.25">
      <c r="A33" s="142">
        <v>3292</v>
      </c>
      <c r="B33" s="143"/>
      <c r="C33" s="144"/>
      <c r="D33" s="145" t="s">
        <v>143</v>
      </c>
      <c r="E33" s="109"/>
      <c r="F33" s="109">
        <v>934.28</v>
      </c>
      <c r="G33" s="96" t="e">
        <f>F33/#REF!*100</f>
        <v>#REF!</v>
      </c>
      <c r="H33" s="171" t="e">
        <f t="shared" si="1"/>
        <v>#DIV/0!</v>
      </c>
    </row>
    <row r="34" spans="1:8" x14ac:dyDescent="0.25">
      <c r="A34" s="142">
        <v>3293</v>
      </c>
      <c r="B34" s="143"/>
      <c r="C34" s="144"/>
      <c r="D34" s="145" t="s">
        <v>144</v>
      </c>
      <c r="E34" s="109"/>
      <c r="F34" s="109">
        <v>47.92</v>
      </c>
      <c r="G34" s="96" t="e">
        <f>F34/#REF!*100</f>
        <v>#REF!</v>
      </c>
      <c r="H34" s="171" t="e">
        <f t="shared" si="1"/>
        <v>#DIV/0!</v>
      </c>
    </row>
    <row r="35" spans="1:8" x14ac:dyDescent="0.25">
      <c r="A35" s="142">
        <v>3294</v>
      </c>
      <c r="B35" s="143"/>
      <c r="C35" s="144"/>
      <c r="D35" s="145" t="s">
        <v>145</v>
      </c>
      <c r="E35" s="109"/>
      <c r="F35" s="109">
        <v>163.09</v>
      </c>
      <c r="G35" s="96" t="e">
        <f>F35/#REF!*100</f>
        <v>#REF!</v>
      </c>
      <c r="H35" s="171" t="e">
        <f t="shared" si="1"/>
        <v>#DIV/0!</v>
      </c>
    </row>
    <row r="36" spans="1:8" x14ac:dyDescent="0.25">
      <c r="A36" s="142">
        <v>3295</v>
      </c>
      <c r="B36" s="143"/>
      <c r="C36" s="144"/>
      <c r="D36" s="145" t="s">
        <v>146</v>
      </c>
      <c r="E36" s="109"/>
      <c r="F36" s="109">
        <v>12.97</v>
      </c>
      <c r="G36" s="96" t="e">
        <f>F36/#REF!*100</f>
        <v>#REF!</v>
      </c>
      <c r="H36" s="171" t="e">
        <f t="shared" si="1"/>
        <v>#DIV/0!</v>
      </c>
    </row>
    <row r="37" spans="1:8" x14ac:dyDescent="0.25">
      <c r="A37" s="142">
        <v>3299</v>
      </c>
      <c r="B37" s="143"/>
      <c r="C37" s="144"/>
      <c r="D37" s="145" t="s">
        <v>165</v>
      </c>
      <c r="E37" s="109"/>
      <c r="F37" s="109">
        <v>0</v>
      </c>
      <c r="G37" s="96" t="e">
        <f>F37/#REF!*100</f>
        <v>#REF!</v>
      </c>
      <c r="H37" s="171" t="e">
        <f t="shared" si="1"/>
        <v>#DIV/0!</v>
      </c>
    </row>
    <row r="38" spans="1:8" s="28" customFormat="1" x14ac:dyDescent="0.25">
      <c r="A38" s="147">
        <v>34</v>
      </c>
      <c r="B38" s="148"/>
      <c r="C38" s="149"/>
      <c r="D38" s="133" t="s">
        <v>50</v>
      </c>
      <c r="E38" s="134">
        <v>605</v>
      </c>
      <c r="F38" s="134">
        <v>1144.8499999999999</v>
      </c>
      <c r="G38" s="96" t="e">
        <f>F38/#REF!*100</f>
        <v>#REF!</v>
      </c>
      <c r="H38" s="171">
        <f t="shared" si="1"/>
        <v>189.23140495867767</v>
      </c>
    </row>
    <row r="39" spans="1:8" s="27" customFormat="1" x14ac:dyDescent="0.25">
      <c r="A39" s="198">
        <v>343</v>
      </c>
      <c r="B39" s="199"/>
      <c r="C39" s="200"/>
      <c r="D39" s="140" t="s">
        <v>148</v>
      </c>
      <c r="E39" s="141">
        <v>605</v>
      </c>
      <c r="F39" s="141">
        <v>1144.8499999999999</v>
      </c>
      <c r="G39" s="107" t="e">
        <f>F39/#REF!*100</f>
        <v>#REF!</v>
      </c>
      <c r="H39" s="201">
        <f t="shared" si="1"/>
        <v>189.23140495867767</v>
      </c>
    </row>
    <row r="40" spans="1:8" ht="14.45" customHeight="1" x14ac:dyDescent="0.25">
      <c r="A40" s="142">
        <v>3431</v>
      </c>
      <c r="B40" s="143"/>
      <c r="C40" s="144"/>
      <c r="D40" s="145" t="s">
        <v>149</v>
      </c>
      <c r="E40" s="109"/>
      <c r="F40" s="109">
        <v>1133.4000000000001</v>
      </c>
      <c r="G40" s="96" t="e">
        <f>F40/#REF!*100</f>
        <v>#REF!</v>
      </c>
      <c r="H40" s="171" t="e">
        <f t="shared" si="1"/>
        <v>#DIV/0!</v>
      </c>
    </row>
    <row r="41" spans="1:8" x14ac:dyDescent="0.25">
      <c r="A41" s="142">
        <v>3433</v>
      </c>
      <c r="B41" s="143"/>
      <c r="C41" s="144"/>
      <c r="D41" s="145" t="s">
        <v>150</v>
      </c>
      <c r="E41" s="109"/>
      <c r="F41" s="109">
        <v>11.45</v>
      </c>
      <c r="G41" s="96" t="e">
        <f>F41/#REF!*100</f>
        <v>#REF!</v>
      </c>
      <c r="H41" s="171" t="e">
        <f t="shared" si="1"/>
        <v>#DIV/0!</v>
      </c>
    </row>
    <row r="42" spans="1:8" s="28" customFormat="1" ht="25.5" customHeight="1" x14ac:dyDescent="0.25">
      <c r="A42" s="254" t="s">
        <v>56</v>
      </c>
      <c r="B42" s="263"/>
      <c r="C42" s="264"/>
      <c r="D42" s="133" t="s">
        <v>57</v>
      </c>
      <c r="E42" s="134"/>
      <c r="F42" s="134">
        <f t="shared" ref="F42" si="2">F43</f>
        <v>0</v>
      </c>
      <c r="G42" s="96" t="e">
        <f>F42/#REF!*100</f>
        <v>#REF!</v>
      </c>
      <c r="H42" s="171" t="e">
        <f t="shared" si="1"/>
        <v>#DIV/0!</v>
      </c>
    </row>
    <row r="43" spans="1:8" s="27" customFormat="1" ht="15" customHeight="1" x14ac:dyDescent="0.25">
      <c r="A43" s="138">
        <v>4</v>
      </c>
      <c r="B43" s="139"/>
      <c r="C43" s="140"/>
      <c r="D43" s="140" t="s">
        <v>173</v>
      </c>
      <c r="E43" s="141"/>
      <c r="F43" s="141">
        <f t="shared" ref="F43" si="3">F45</f>
        <v>0</v>
      </c>
      <c r="G43" s="96" t="e">
        <f>F43/#REF!*100</f>
        <v>#REF!</v>
      </c>
      <c r="H43" s="171" t="e">
        <f t="shared" si="1"/>
        <v>#DIV/0!</v>
      </c>
    </row>
    <row r="44" spans="1:8" s="28" customFormat="1" ht="15.75" customHeight="1" x14ac:dyDescent="0.25">
      <c r="A44" s="147">
        <v>42</v>
      </c>
      <c r="B44" s="148"/>
      <c r="C44" s="149"/>
      <c r="D44" s="133" t="s">
        <v>69</v>
      </c>
      <c r="E44" s="96"/>
      <c r="F44" s="96">
        <f>F45</f>
        <v>0</v>
      </c>
      <c r="G44" s="96" t="e">
        <f>F44/#REF!*100</f>
        <v>#REF!</v>
      </c>
      <c r="H44" s="171" t="e">
        <f t="shared" si="1"/>
        <v>#DIV/0!</v>
      </c>
    </row>
    <row r="45" spans="1:8" s="27" customFormat="1" ht="15.75" customHeight="1" x14ac:dyDescent="0.25">
      <c r="A45" s="198">
        <v>422</v>
      </c>
      <c r="B45" s="199"/>
      <c r="C45" s="200"/>
      <c r="D45" s="140" t="s">
        <v>153</v>
      </c>
      <c r="E45" s="100"/>
      <c r="F45" s="100">
        <f>F46+F47</f>
        <v>0</v>
      </c>
      <c r="G45" s="107" t="e">
        <f>F45/#REF!*100</f>
        <v>#REF!</v>
      </c>
      <c r="H45" s="201" t="e">
        <f t="shared" si="1"/>
        <v>#DIV/0!</v>
      </c>
    </row>
    <row r="46" spans="1:8" ht="15.75" customHeight="1" x14ac:dyDescent="0.25">
      <c r="A46" s="142">
        <v>4221</v>
      </c>
      <c r="B46" s="143"/>
      <c r="C46" s="144"/>
      <c r="D46" s="145" t="s">
        <v>154</v>
      </c>
      <c r="E46" s="109"/>
      <c r="F46" s="109">
        <v>0</v>
      </c>
      <c r="G46" s="96" t="e">
        <f>F46/#REF!*100</f>
        <v>#REF!</v>
      </c>
      <c r="H46" s="171" t="e">
        <f t="shared" si="1"/>
        <v>#DIV/0!</v>
      </c>
    </row>
    <row r="47" spans="1:8" ht="15.75" customHeight="1" x14ac:dyDescent="0.25">
      <c r="A47" s="142">
        <v>4227</v>
      </c>
      <c r="B47" s="143"/>
      <c r="C47" s="144"/>
      <c r="D47" s="145" t="s">
        <v>175</v>
      </c>
      <c r="E47" s="109"/>
      <c r="F47" s="109">
        <v>0</v>
      </c>
      <c r="G47" s="96" t="e">
        <f>F47/#REF!*100</f>
        <v>#REF!</v>
      </c>
      <c r="H47" s="171" t="e">
        <f t="shared" si="1"/>
        <v>#DIV/0!</v>
      </c>
    </row>
    <row r="48" spans="1:8" s="28" customFormat="1" ht="43.5" customHeight="1" x14ac:dyDescent="0.25">
      <c r="A48" s="147">
        <v>1003</v>
      </c>
      <c r="B48" s="148"/>
      <c r="C48" s="149"/>
      <c r="D48" s="133" t="s">
        <v>58</v>
      </c>
      <c r="E48" s="134"/>
      <c r="F48" s="134">
        <v>49095.15</v>
      </c>
      <c r="G48" s="96" t="e">
        <f>F48/#REF!*100</f>
        <v>#REF!</v>
      </c>
      <c r="H48" s="171" t="e">
        <f t="shared" si="1"/>
        <v>#DIV/0!</v>
      </c>
    </row>
    <row r="49" spans="1:8" s="28" customFormat="1" ht="42.75" customHeight="1" x14ac:dyDescent="0.25">
      <c r="A49" s="254" t="s">
        <v>328</v>
      </c>
      <c r="B49" s="263"/>
      <c r="C49" s="264"/>
      <c r="D49" s="133" t="s">
        <v>61</v>
      </c>
      <c r="E49" s="134"/>
      <c r="F49" s="134">
        <v>49095.15</v>
      </c>
      <c r="G49" s="96" t="e">
        <f>F49/#REF!*100</f>
        <v>#REF!</v>
      </c>
      <c r="H49" s="171" t="e">
        <f t="shared" si="1"/>
        <v>#DIV/0!</v>
      </c>
    </row>
    <row r="50" spans="1:8" s="29" customFormat="1" ht="15" customHeight="1" x14ac:dyDescent="0.25">
      <c r="A50" s="260" t="s">
        <v>54</v>
      </c>
      <c r="B50" s="261"/>
      <c r="C50" s="262"/>
      <c r="D50" s="136" t="s">
        <v>87</v>
      </c>
      <c r="E50" s="137">
        <v>25000</v>
      </c>
      <c r="F50" s="137">
        <v>30885.37</v>
      </c>
      <c r="G50" s="96" t="e">
        <f>F50/#REF!*100</f>
        <v>#REF!</v>
      </c>
      <c r="H50" s="171">
        <f t="shared" si="1"/>
        <v>123.54148000000001</v>
      </c>
    </row>
    <row r="51" spans="1:8" s="29" customFormat="1" ht="15" customHeight="1" x14ac:dyDescent="0.25">
      <c r="A51" s="172">
        <v>3</v>
      </c>
      <c r="B51" s="135"/>
      <c r="C51" s="136"/>
      <c r="D51" s="136" t="s">
        <v>18</v>
      </c>
      <c r="E51" s="137">
        <v>25000</v>
      </c>
      <c r="F51" s="137">
        <v>30885.37</v>
      </c>
      <c r="G51" s="96" t="e">
        <f>F51/#REF!*100</f>
        <v>#REF!</v>
      </c>
      <c r="H51" s="171">
        <f t="shared" si="1"/>
        <v>123.54148000000001</v>
      </c>
    </row>
    <row r="52" spans="1:8" s="28" customFormat="1" ht="15" customHeight="1" x14ac:dyDescent="0.25">
      <c r="A52" s="131">
        <v>31</v>
      </c>
      <c r="B52" s="132"/>
      <c r="C52" s="133"/>
      <c r="D52" s="133" t="s">
        <v>19</v>
      </c>
      <c r="E52" s="134">
        <v>25000</v>
      </c>
      <c r="F52" s="134">
        <v>26882.7</v>
      </c>
      <c r="G52" s="96" t="e">
        <f>F52/#REF!*100</f>
        <v>#REF!</v>
      </c>
      <c r="H52" s="171">
        <f t="shared" si="1"/>
        <v>107.5308</v>
      </c>
    </row>
    <row r="53" spans="1:8" s="27" customFormat="1" ht="15" customHeight="1" x14ac:dyDescent="0.25">
      <c r="A53" s="138">
        <v>311</v>
      </c>
      <c r="B53" s="139"/>
      <c r="C53" s="140"/>
      <c r="D53" s="140" t="s">
        <v>111</v>
      </c>
      <c r="E53" s="141"/>
      <c r="F53" s="141">
        <v>19040.89</v>
      </c>
      <c r="G53" s="107" t="e">
        <f>F53/#REF!*100</f>
        <v>#REF!</v>
      </c>
      <c r="H53" s="201" t="e">
        <f t="shared" si="1"/>
        <v>#DIV/0!</v>
      </c>
    </row>
    <row r="54" spans="1:8" ht="15" customHeight="1" x14ac:dyDescent="0.25">
      <c r="A54" s="150">
        <v>3111</v>
      </c>
      <c r="B54" s="151"/>
      <c r="C54" s="145"/>
      <c r="D54" s="145" t="s">
        <v>112</v>
      </c>
      <c r="E54" s="109"/>
      <c r="F54" s="109">
        <v>19040.89</v>
      </c>
      <c r="G54" s="96" t="e">
        <f>F54/#REF!*100</f>
        <v>#REF!</v>
      </c>
      <c r="H54" s="171" t="e">
        <f t="shared" si="1"/>
        <v>#DIV/0!</v>
      </c>
    </row>
    <row r="55" spans="1:8" s="27" customFormat="1" ht="15" customHeight="1" x14ac:dyDescent="0.25">
      <c r="A55" s="138">
        <v>312</v>
      </c>
      <c r="B55" s="139"/>
      <c r="C55" s="140"/>
      <c r="D55" s="140" t="s">
        <v>115</v>
      </c>
      <c r="E55" s="202"/>
      <c r="F55" s="202">
        <v>4700</v>
      </c>
      <c r="G55" s="107" t="e">
        <f>F55/#REF!*100</f>
        <v>#REF!</v>
      </c>
      <c r="H55" s="201" t="e">
        <f t="shared" si="1"/>
        <v>#DIV/0!</v>
      </c>
    </row>
    <row r="56" spans="1:8" ht="15" customHeight="1" x14ac:dyDescent="0.25">
      <c r="A56" s="150">
        <v>3121</v>
      </c>
      <c r="B56" s="151"/>
      <c r="C56" s="145"/>
      <c r="D56" s="145" t="s">
        <v>115</v>
      </c>
      <c r="E56" s="160"/>
      <c r="F56" s="160">
        <v>4700</v>
      </c>
      <c r="G56" s="96" t="e">
        <f>F56/#REF!*100</f>
        <v>#REF!</v>
      </c>
      <c r="H56" s="171" t="e">
        <f t="shared" si="1"/>
        <v>#DIV/0!</v>
      </c>
    </row>
    <row r="57" spans="1:8" s="27" customFormat="1" ht="15" customHeight="1" x14ac:dyDescent="0.25">
      <c r="A57" s="138">
        <v>313</v>
      </c>
      <c r="B57" s="139"/>
      <c r="C57" s="140"/>
      <c r="D57" s="140" t="s">
        <v>121</v>
      </c>
      <c r="E57" s="141"/>
      <c r="F57" s="141">
        <v>3141.81</v>
      </c>
      <c r="G57" s="107" t="e">
        <f>F57/#REF!*100</f>
        <v>#REF!</v>
      </c>
      <c r="H57" s="201" t="e">
        <f t="shared" si="1"/>
        <v>#DIV/0!</v>
      </c>
    </row>
    <row r="58" spans="1:8" ht="15" customHeight="1" x14ac:dyDescent="0.25">
      <c r="A58" s="150">
        <v>3132</v>
      </c>
      <c r="B58" s="151"/>
      <c r="C58" s="145"/>
      <c r="D58" s="145" t="s">
        <v>166</v>
      </c>
      <c r="E58" s="109"/>
      <c r="F58" s="109">
        <v>3141.81</v>
      </c>
      <c r="G58" s="96" t="e">
        <f>F58/#REF!*100</f>
        <v>#REF!</v>
      </c>
      <c r="H58" s="171" t="e">
        <f t="shared" si="1"/>
        <v>#DIV/0!</v>
      </c>
    </row>
    <row r="59" spans="1:8" s="28" customFormat="1" x14ac:dyDescent="0.25">
      <c r="A59" s="131">
        <v>32</v>
      </c>
      <c r="B59" s="194"/>
      <c r="C59" s="195"/>
      <c r="D59" s="195" t="s">
        <v>30</v>
      </c>
      <c r="E59" s="134"/>
      <c r="F59" s="134">
        <v>3907.9</v>
      </c>
      <c r="G59" s="96" t="e">
        <f>F59/#REF!*100</f>
        <v>#REF!</v>
      </c>
      <c r="H59" s="171" t="e">
        <f t="shared" si="1"/>
        <v>#DIV/0!</v>
      </c>
    </row>
    <row r="60" spans="1:8" s="27" customFormat="1" x14ac:dyDescent="0.25">
      <c r="A60" s="138">
        <v>321</v>
      </c>
      <c r="B60" s="203"/>
      <c r="C60" s="204"/>
      <c r="D60" s="204" t="s">
        <v>123</v>
      </c>
      <c r="E60" s="141"/>
      <c r="F60" s="141">
        <v>3494.26</v>
      </c>
      <c r="G60" s="107" t="e">
        <f>F60/#REF!*100</f>
        <v>#REF!</v>
      </c>
      <c r="H60" s="201" t="e">
        <f t="shared" si="1"/>
        <v>#DIV/0!</v>
      </c>
    </row>
    <row r="61" spans="1:8" x14ac:dyDescent="0.25">
      <c r="A61" s="150">
        <v>3211</v>
      </c>
      <c r="B61" s="152"/>
      <c r="C61" s="153"/>
      <c r="D61" s="153" t="s">
        <v>124</v>
      </c>
      <c r="E61" s="109"/>
      <c r="F61" s="109">
        <v>103.68</v>
      </c>
      <c r="G61" s="96" t="e">
        <f>F61/#REF!*100</f>
        <v>#REF!</v>
      </c>
      <c r="H61" s="171" t="e">
        <f t="shared" si="1"/>
        <v>#DIV/0!</v>
      </c>
    </row>
    <row r="62" spans="1:8" x14ac:dyDescent="0.25">
      <c r="A62" s="150">
        <v>3212</v>
      </c>
      <c r="B62" s="152"/>
      <c r="C62" s="153"/>
      <c r="D62" s="153" t="s">
        <v>167</v>
      </c>
      <c r="E62" s="109"/>
      <c r="F62" s="109">
        <v>3390.58</v>
      </c>
      <c r="G62" s="96" t="e">
        <f>F62/#REF!*100</f>
        <v>#REF!</v>
      </c>
      <c r="H62" s="171" t="e">
        <f t="shared" si="1"/>
        <v>#DIV/0!</v>
      </c>
    </row>
    <row r="63" spans="1:8" x14ac:dyDescent="0.25">
      <c r="A63" s="150">
        <v>323</v>
      </c>
      <c r="B63" s="152"/>
      <c r="C63" s="153"/>
      <c r="D63" s="153" t="s">
        <v>242</v>
      </c>
      <c r="E63" s="109"/>
      <c r="F63" s="109">
        <v>413.64</v>
      </c>
      <c r="G63" s="96"/>
      <c r="H63" s="171"/>
    </row>
    <row r="64" spans="1:8" x14ac:dyDescent="0.25">
      <c r="A64" s="150">
        <v>3236</v>
      </c>
      <c r="B64" s="152"/>
      <c r="C64" s="153"/>
      <c r="D64" s="153" t="s">
        <v>164</v>
      </c>
      <c r="E64" s="109"/>
      <c r="F64" s="109">
        <v>413.64</v>
      </c>
      <c r="G64" s="96"/>
      <c r="H64" s="171"/>
    </row>
    <row r="65" spans="1:8" s="27" customFormat="1" x14ac:dyDescent="0.25">
      <c r="A65" s="138">
        <v>37</v>
      </c>
      <c r="B65" s="203"/>
      <c r="C65" s="204"/>
      <c r="D65" s="204" t="s">
        <v>339</v>
      </c>
      <c r="E65" s="100"/>
      <c r="F65" s="100">
        <v>94.77</v>
      </c>
      <c r="G65" s="107" t="e">
        <f>F65/#REF!*100</f>
        <v>#REF!</v>
      </c>
      <c r="H65" s="201" t="e">
        <f t="shared" si="1"/>
        <v>#DIV/0!</v>
      </c>
    </row>
    <row r="66" spans="1:8" s="27" customFormat="1" x14ac:dyDescent="0.25">
      <c r="A66" s="138">
        <v>3721</v>
      </c>
      <c r="B66" s="203"/>
      <c r="C66" s="204"/>
      <c r="D66" s="204" t="s">
        <v>272</v>
      </c>
      <c r="E66" s="202"/>
      <c r="F66" s="202">
        <v>94.77</v>
      </c>
      <c r="G66" s="107"/>
      <c r="H66" s="201"/>
    </row>
    <row r="67" spans="1:8" s="27" customFormat="1" ht="56.25" x14ac:dyDescent="0.25">
      <c r="A67" s="138" t="s">
        <v>273</v>
      </c>
      <c r="B67" s="203"/>
      <c r="C67" s="204"/>
      <c r="D67" s="204"/>
      <c r="E67" s="202">
        <v>5000</v>
      </c>
      <c r="F67" s="202">
        <v>1751.89</v>
      </c>
      <c r="G67" s="107"/>
      <c r="H67" s="201"/>
    </row>
    <row r="68" spans="1:8" s="27" customFormat="1" x14ac:dyDescent="0.25">
      <c r="A68" s="138"/>
      <c r="B68" s="203"/>
      <c r="C68" s="204"/>
      <c r="D68" s="204" t="s">
        <v>274</v>
      </c>
      <c r="E68" s="202">
        <v>5000</v>
      </c>
      <c r="F68" s="202">
        <v>1751.89</v>
      </c>
      <c r="G68" s="107"/>
      <c r="H68" s="201"/>
    </row>
    <row r="69" spans="1:8" s="28" customFormat="1" ht="25.5" customHeight="1" x14ac:dyDescent="0.25">
      <c r="A69" s="254" t="s">
        <v>176</v>
      </c>
      <c r="B69" s="263"/>
      <c r="C69" s="264"/>
      <c r="D69" s="133" t="s">
        <v>62</v>
      </c>
      <c r="E69" s="134">
        <v>1500</v>
      </c>
      <c r="F69" s="134">
        <v>889.09</v>
      </c>
      <c r="G69" s="96" t="e">
        <f>F69/#REF!*100</f>
        <v>#REF!</v>
      </c>
      <c r="H69" s="171">
        <f t="shared" si="1"/>
        <v>59.272666666666673</v>
      </c>
    </row>
    <row r="70" spans="1:8" s="29" customFormat="1" ht="15" customHeight="1" x14ac:dyDescent="0.25">
      <c r="A70" s="154" t="s">
        <v>54</v>
      </c>
      <c r="B70" s="135"/>
      <c r="C70" s="136"/>
      <c r="D70" s="136" t="s">
        <v>86</v>
      </c>
      <c r="E70" s="107">
        <v>1500</v>
      </c>
      <c r="F70" s="107">
        <v>889.09</v>
      </c>
      <c r="G70" s="96" t="e">
        <f>F70/#REF!*100</f>
        <v>#REF!</v>
      </c>
      <c r="H70" s="171">
        <f t="shared" si="1"/>
        <v>59.272666666666673</v>
      </c>
    </row>
    <row r="71" spans="1:8" s="29" customFormat="1" ht="15" customHeight="1" x14ac:dyDescent="0.25">
      <c r="A71" s="154">
        <v>3</v>
      </c>
      <c r="B71" s="135"/>
      <c r="C71" s="136"/>
      <c r="D71" s="136" t="s">
        <v>18</v>
      </c>
      <c r="E71" s="107"/>
      <c r="F71" s="107">
        <v>889.09</v>
      </c>
      <c r="G71" s="96" t="e">
        <f>F71/#REF!*100</f>
        <v>#REF!</v>
      </c>
      <c r="H71" s="171" t="e">
        <f t="shared" si="1"/>
        <v>#DIV/0!</v>
      </c>
    </row>
    <row r="72" spans="1:8" s="28" customFormat="1" x14ac:dyDescent="0.25">
      <c r="A72" s="131">
        <v>32</v>
      </c>
      <c r="B72" s="194"/>
      <c r="C72" s="195"/>
      <c r="D72" s="133" t="s">
        <v>30</v>
      </c>
      <c r="E72" s="96"/>
      <c r="F72" s="96">
        <v>889.09</v>
      </c>
      <c r="G72" s="96" t="e">
        <f>F72/#REF!*100</f>
        <v>#REF!</v>
      </c>
      <c r="H72" s="171" t="e">
        <f t="shared" si="1"/>
        <v>#DIV/0!</v>
      </c>
    </row>
    <row r="73" spans="1:8" s="27" customFormat="1" x14ac:dyDescent="0.25">
      <c r="A73" s="138">
        <v>323</v>
      </c>
      <c r="B73" s="203"/>
      <c r="C73" s="204"/>
      <c r="D73" s="140" t="s">
        <v>134</v>
      </c>
      <c r="E73" s="100"/>
      <c r="F73" s="100">
        <v>889.09</v>
      </c>
      <c r="G73" s="107" t="e">
        <f>F73/#REF!*100</f>
        <v>#REF!</v>
      </c>
      <c r="H73" s="201" t="e">
        <f t="shared" si="1"/>
        <v>#DIV/0!</v>
      </c>
    </row>
    <row r="74" spans="1:8" s="27" customFormat="1" x14ac:dyDescent="0.25">
      <c r="A74" s="138">
        <v>3237</v>
      </c>
      <c r="B74" s="203"/>
      <c r="C74" s="204"/>
      <c r="D74" s="140" t="s">
        <v>169</v>
      </c>
      <c r="E74" s="100"/>
      <c r="F74" s="100">
        <v>889.09</v>
      </c>
      <c r="G74" s="107"/>
      <c r="H74" s="201"/>
    </row>
    <row r="75" spans="1:8" s="27" customFormat="1" ht="22.5" x14ac:dyDescent="0.25">
      <c r="A75" s="138" t="s">
        <v>343</v>
      </c>
      <c r="B75" s="203"/>
      <c r="C75" s="204"/>
      <c r="D75" s="140" t="s">
        <v>86</v>
      </c>
      <c r="E75" s="100"/>
      <c r="F75" s="100">
        <v>764.16</v>
      </c>
      <c r="G75" s="107"/>
      <c r="H75" s="201"/>
    </row>
    <row r="76" spans="1:8" x14ac:dyDescent="0.25">
      <c r="A76" s="150">
        <v>3237</v>
      </c>
      <c r="B76" s="152"/>
      <c r="C76" s="153"/>
      <c r="D76" s="145" t="s">
        <v>169</v>
      </c>
      <c r="E76" s="109"/>
      <c r="F76" s="109">
        <v>764.16</v>
      </c>
      <c r="G76" s="96" t="e">
        <f>F76/#REF!*100</f>
        <v>#REF!</v>
      </c>
      <c r="H76" s="171" t="e">
        <f t="shared" si="1"/>
        <v>#DIV/0!</v>
      </c>
    </row>
    <row r="77" spans="1:8" ht="123.75" x14ac:dyDescent="0.25">
      <c r="A77" s="150" t="s">
        <v>275</v>
      </c>
      <c r="B77" s="152"/>
      <c r="C77" s="153"/>
      <c r="D77" s="145"/>
      <c r="E77" s="160"/>
      <c r="F77" s="160">
        <v>6550</v>
      </c>
      <c r="G77" s="96"/>
      <c r="H77" s="171"/>
    </row>
    <row r="78" spans="1:8" x14ac:dyDescent="0.25">
      <c r="A78" s="150"/>
      <c r="B78" s="152"/>
      <c r="C78" s="153">
        <v>42126</v>
      </c>
      <c r="D78" s="145" t="s">
        <v>276</v>
      </c>
      <c r="E78" s="160">
        <v>0</v>
      </c>
      <c r="F78" s="160">
        <v>6550</v>
      </c>
      <c r="G78" s="96"/>
      <c r="H78" s="171"/>
    </row>
    <row r="79" spans="1:8" s="28" customFormat="1" ht="23.25" customHeight="1" x14ac:dyDescent="0.25">
      <c r="A79" s="254" t="s">
        <v>279</v>
      </c>
      <c r="B79" s="263"/>
      <c r="C79" s="264"/>
      <c r="D79" s="133" t="s">
        <v>63</v>
      </c>
      <c r="E79" s="134">
        <v>22500</v>
      </c>
      <c r="F79" s="134">
        <v>8254.64</v>
      </c>
      <c r="G79" s="96" t="e">
        <f>F79/#REF!*100</f>
        <v>#REF!</v>
      </c>
      <c r="H79" s="171">
        <f t="shared" si="1"/>
        <v>36.687288888888887</v>
      </c>
    </row>
    <row r="80" spans="1:8" s="29" customFormat="1" x14ac:dyDescent="0.25">
      <c r="A80" s="172">
        <v>3</v>
      </c>
      <c r="B80" s="135"/>
      <c r="C80" s="136"/>
      <c r="D80" s="136" t="s">
        <v>18</v>
      </c>
      <c r="E80" s="137">
        <v>22000</v>
      </c>
      <c r="F80" s="137">
        <v>3416.65</v>
      </c>
      <c r="G80" s="96" t="e">
        <f>F80/#REF!*100</f>
        <v>#REF!</v>
      </c>
      <c r="H80" s="171">
        <f t="shared" si="1"/>
        <v>15.530227272727274</v>
      </c>
    </row>
    <row r="81" spans="1:8" s="29" customFormat="1" x14ac:dyDescent="0.25">
      <c r="A81" s="172">
        <v>31</v>
      </c>
      <c r="B81" s="135"/>
      <c r="C81" s="136"/>
      <c r="D81" s="136" t="s">
        <v>19</v>
      </c>
      <c r="E81" s="137">
        <v>1500</v>
      </c>
      <c r="F81" s="137">
        <v>0</v>
      </c>
      <c r="G81" s="96"/>
      <c r="H81" s="171"/>
    </row>
    <row r="82" spans="1:8" s="28" customFormat="1" x14ac:dyDescent="0.25">
      <c r="A82" s="131">
        <v>32</v>
      </c>
      <c r="B82" s="132"/>
      <c r="C82" s="133"/>
      <c r="D82" s="133" t="s">
        <v>30</v>
      </c>
      <c r="E82" s="134">
        <v>20500</v>
      </c>
      <c r="F82" s="134">
        <v>3416.65</v>
      </c>
      <c r="G82" s="96" t="e">
        <f>F82/#REF!*100</f>
        <v>#REF!</v>
      </c>
      <c r="H82" s="171">
        <f t="shared" ref="H82:H156" si="4">F82/E82*100</f>
        <v>16.66658536585366</v>
      </c>
    </row>
    <row r="83" spans="1:8" s="28" customFormat="1" x14ac:dyDescent="0.25">
      <c r="A83" s="131">
        <v>3211</v>
      </c>
      <c r="B83" s="132"/>
      <c r="C83" s="133"/>
      <c r="D83" s="133" t="s">
        <v>258</v>
      </c>
      <c r="E83" s="134"/>
      <c r="F83" s="134">
        <v>686.91</v>
      </c>
      <c r="G83" s="96"/>
      <c r="H83" s="171"/>
    </row>
    <row r="84" spans="1:8" s="27" customFormat="1" x14ac:dyDescent="0.25">
      <c r="A84" s="138">
        <v>322</v>
      </c>
      <c r="B84" s="139"/>
      <c r="C84" s="140"/>
      <c r="D84" s="140" t="s">
        <v>127</v>
      </c>
      <c r="E84" s="141"/>
      <c r="F84" s="141">
        <v>1E-3</v>
      </c>
      <c r="G84" s="107" t="e">
        <f>F84/#REF!*100</f>
        <v>#REF!</v>
      </c>
      <c r="H84" s="201" t="e">
        <f t="shared" si="4"/>
        <v>#DIV/0!</v>
      </c>
    </row>
    <row r="85" spans="1:8" x14ac:dyDescent="0.25">
      <c r="A85" s="150">
        <v>3221</v>
      </c>
      <c r="B85" s="151"/>
      <c r="C85" s="145"/>
      <c r="D85" s="145" t="s">
        <v>128</v>
      </c>
      <c r="E85" s="109"/>
      <c r="F85" s="109">
        <v>86.01</v>
      </c>
      <c r="G85" s="96" t="e">
        <f>F85/#REF!*100</f>
        <v>#REF!</v>
      </c>
      <c r="H85" s="171" t="e">
        <f t="shared" si="4"/>
        <v>#DIV/0!</v>
      </c>
    </row>
    <row r="86" spans="1:8" x14ac:dyDescent="0.25">
      <c r="A86" s="150">
        <v>3223</v>
      </c>
      <c r="B86" s="151"/>
      <c r="C86" s="145"/>
      <c r="D86" s="145" t="s">
        <v>131</v>
      </c>
      <c r="E86" s="109"/>
      <c r="F86" s="109">
        <v>0</v>
      </c>
      <c r="G86" s="96" t="e">
        <f>F86/#REF!*100</f>
        <v>#REF!</v>
      </c>
      <c r="H86" s="171" t="e">
        <f t="shared" si="4"/>
        <v>#DIV/0!</v>
      </c>
    </row>
    <row r="87" spans="1:8" x14ac:dyDescent="0.25">
      <c r="A87" s="150">
        <v>3224</v>
      </c>
      <c r="B87" s="151"/>
      <c r="C87" s="145"/>
      <c r="D87" s="145" t="s">
        <v>132</v>
      </c>
      <c r="E87" s="109"/>
      <c r="F87" s="109">
        <v>0</v>
      </c>
      <c r="G87" s="96" t="e">
        <f>F87/#REF!*100</f>
        <v>#REF!</v>
      </c>
      <c r="H87" s="171" t="e">
        <f t="shared" si="4"/>
        <v>#DIV/0!</v>
      </c>
    </row>
    <row r="88" spans="1:8" x14ac:dyDescent="0.25">
      <c r="A88" s="150">
        <v>323</v>
      </c>
      <c r="B88" s="151"/>
      <c r="C88" s="145"/>
      <c r="D88" s="145" t="s">
        <v>242</v>
      </c>
      <c r="E88" s="160"/>
      <c r="F88" s="217">
        <v>2375.27</v>
      </c>
      <c r="G88" s="96"/>
      <c r="H88" s="171"/>
    </row>
    <row r="89" spans="1:8" s="27" customFormat="1" x14ac:dyDescent="0.25">
      <c r="A89" s="138">
        <v>3231</v>
      </c>
      <c r="B89" s="139"/>
      <c r="C89" s="140"/>
      <c r="D89" s="140" t="s">
        <v>342</v>
      </c>
      <c r="E89" s="141"/>
      <c r="F89" s="27">
        <v>460</v>
      </c>
      <c r="G89" s="107" t="e">
        <f>F106/#REF!*100</f>
        <v>#REF!</v>
      </c>
      <c r="H89" s="201" t="e">
        <f>F106/E89*100</f>
        <v>#DIV/0!</v>
      </c>
    </row>
    <row r="90" spans="1:8" x14ac:dyDescent="0.25">
      <c r="A90" s="150">
        <v>3232</v>
      </c>
      <c r="B90" s="151"/>
      <c r="C90" s="145"/>
      <c r="D90" s="145" t="s">
        <v>135</v>
      </c>
      <c r="E90" s="109"/>
      <c r="F90" s="41">
        <v>1795.27</v>
      </c>
      <c r="G90" s="96" t="e">
        <f>F107/#REF!*100</f>
        <v>#REF!</v>
      </c>
      <c r="H90" s="171" t="e">
        <f>F107/E90*100</f>
        <v>#DIV/0!</v>
      </c>
    </row>
    <row r="91" spans="1:8" x14ac:dyDescent="0.25">
      <c r="A91" s="150">
        <v>3234</v>
      </c>
      <c r="B91" s="151"/>
      <c r="C91" s="145"/>
      <c r="D91" s="145" t="s">
        <v>136</v>
      </c>
      <c r="E91" s="109"/>
      <c r="F91" s="41">
        <v>0</v>
      </c>
      <c r="G91" s="96" t="e">
        <f>F108/#REF!*100</f>
        <v>#REF!</v>
      </c>
      <c r="H91" s="171" t="e">
        <f>F108/E91*100</f>
        <v>#DIV/0!</v>
      </c>
    </row>
    <row r="92" spans="1:8" x14ac:dyDescent="0.25">
      <c r="A92" s="150">
        <v>3237</v>
      </c>
      <c r="B92" s="151"/>
      <c r="C92" s="145"/>
      <c r="D92" s="145" t="s">
        <v>169</v>
      </c>
      <c r="E92" s="109"/>
      <c r="F92" s="41">
        <v>120</v>
      </c>
      <c r="G92" s="96" t="e">
        <f>F109/#REF!*100</f>
        <v>#REF!</v>
      </c>
      <c r="H92" s="171" t="e">
        <f>F109/E92*100</f>
        <v>#DIV/0!</v>
      </c>
    </row>
    <row r="93" spans="1:8" x14ac:dyDescent="0.25">
      <c r="A93" s="150">
        <v>3291</v>
      </c>
      <c r="B93" s="151"/>
      <c r="C93" s="145"/>
      <c r="D93" s="145" t="s">
        <v>341</v>
      </c>
      <c r="E93" s="109"/>
      <c r="F93" s="41">
        <v>90</v>
      </c>
      <c r="G93" s="96"/>
      <c r="H93" s="171"/>
    </row>
    <row r="94" spans="1:8" x14ac:dyDescent="0.25">
      <c r="A94" s="150">
        <v>3293</v>
      </c>
      <c r="B94" s="151"/>
      <c r="C94" s="145"/>
      <c r="D94" s="145" t="s">
        <v>144</v>
      </c>
      <c r="E94" s="109"/>
      <c r="F94" s="214">
        <v>13.74</v>
      </c>
      <c r="G94" s="96"/>
      <c r="H94" s="171"/>
    </row>
    <row r="95" spans="1:8" x14ac:dyDescent="0.25">
      <c r="A95" s="150">
        <v>3299</v>
      </c>
      <c r="B95" s="151"/>
      <c r="C95" s="145"/>
      <c r="D95" s="145" t="s">
        <v>337</v>
      </c>
      <c r="E95" s="109"/>
      <c r="F95" s="41">
        <v>164.72</v>
      </c>
      <c r="G95" s="96" t="e">
        <f>F110/#REF!*100</f>
        <v>#REF!</v>
      </c>
      <c r="H95" s="171" t="e">
        <f t="shared" ref="H95:H99" si="5">F110/E95*100</f>
        <v>#DIV/0!</v>
      </c>
    </row>
    <row r="96" spans="1:8" s="28" customFormat="1" x14ac:dyDescent="0.25">
      <c r="A96" s="131">
        <v>34</v>
      </c>
      <c r="B96" s="132"/>
      <c r="C96" s="133"/>
      <c r="D96" s="133" t="s">
        <v>50</v>
      </c>
      <c r="E96" s="96">
        <v>500</v>
      </c>
      <c r="F96" s="216">
        <v>0</v>
      </c>
      <c r="G96" s="96" t="e">
        <f>F111/#REF!*100</f>
        <v>#REF!</v>
      </c>
      <c r="H96" s="171">
        <f t="shared" si="5"/>
        <v>0</v>
      </c>
    </row>
    <row r="97" spans="1:8" s="27" customFormat="1" x14ac:dyDescent="0.25">
      <c r="A97" s="138">
        <v>343</v>
      </c>
      <c r="B97" s="139"/>
      <c r="C97" s="140"/>
      <c r="D97" s="140" t="s">
        <v>148</v>
      </c>
      <c r="E97" s="100"/>
      <c r="G97" s="107" t="e">
        <f>F112/#REF!*100</f>
        <v>#REF!</v>
      </c>
      <c r="H97" s="201" t="e">
        <f t="shared" si="5"/>
        <v>#DIV/0!</v>
      </c>
    </row>
    <row r="98" spans="1:8" ht="14.45" customHeight="1" x14ac:dyDescent="0.25">
      <c r="A98" s="150">
        <v>3431</v>
      </c>
      <c r="B98" s="151"/>
      <c r="C98" s="145"/>
      <c r="D98" s="145" t="s">
        <v>149</v>
      </c>
      <c r="E98" s="109"/>
      <c r="G98" s="96" t="e">
        <f>F113/#REF!*100</f>
        <v>#REF!</v>
      </c>
      <c r="H98" s="171" t="e">
        <f t="shared" si="5"/>
        <v>#DIV/0!</v>
      </c>
    </row>
    <row r="99" spans="1:8" s="29" customFormat="1" x14ac:dyDescent="0.25">
      <c r="A99" s="172">
        <v>4</v>
      </c>
      <c r="B99" s="135"/>
      <c r="C99" s="136"/>
      <c r="D99" s="136" t="s">
        <v>77</v>
      </c>
      <c r="E99" s="137"/>
      <c r="F99" s="29">
        <v>4804</v>
      </c>
      <c r="G99" s="96" t="e">
        <f>F114/#REF!*100</f>
        <v>#REF!</v>
      </c>
      <c r="H99" s="171" t="e">
        <f t="shared" si="5"/>
        <v>#DIV/0!</v>
      </c>
    </row>
    <row r="100" spans="1:8" s="28" customFormat="1" x14ac:dyDescent="0.25">
      <c r="A100" s="131">
        <v>42</v>
      </c>
      <c r="B100" s="132"/>
      <c r="C100" s="133"/>
      <c r="D100" s="133" t="s">
        <v>68</v>
      </c>
      <c r="E100" s="134"/>
      <c r="F100" s="216">
        <v>4804</v>
      </c>
      <c r="G100" s="96" t="e">
        <f>#REF!/#REF!*100</f>
        <v>#REF!</v>
      </c>
      <c r="H100" s="171" t="e">
        <f>#REF!/E100*100</f>
        <v>#REF!</v>
      </c>
    </row>
    <row r="101" spans="1:8" s="27" customFormat="1" x14ac:dyDescent="0.25">
      <c r="A101" s="138">
        <v>422</v>
      </c>
      <c r="B101" s="139"/>
      <c r="C101" s="140"/>
      <c r="D101" s="140" t="s">
        <v>153</v>
      </c>
      <c r="E101" s="141"/>
      <c r="F101" s="215">
        <v>4804</v>
      </c>
      <c r="G101" s="107" t="e">
        <f>#REF!/#REF!*100</f>
        <v>#REF!</v>
      </c>
      <c r="H101" s="201" t="e">
        <f>#REF!/E101*100</f>
        <v>#REF!</v>
      </c>
    </row>
    <row r="102" spans="1:8" x14ac:dyDescent="0.25">
      <c r="A102" s="150">
        <v>4227</v>
      </c>
      <c r="B102" s="151"/>
      <c r="C102" s="145"/>
      <c r="D102" s="145" t="s">
        <v>340</v>
      </c>
      <c r="E102" s="109"/>
      <c r="F102" s="214">
        <v>4804</v>
      </c>
      <c r="G102" s="96" t="e">
        <f>#REF!/#REF!*100</f>
        <v>#REF!</v>
      </c>
      <c r="H102" s="171" t="e">
        <f>#REF!/E102*100</f>
        <v>#REF!</v>
      </c>
    </row>
    <row r="103" spans="1:8" x14ac:dyDescent="0.25">
      <c r="A103" s="150"/>
      <c r="B103" s="151">
        <v>424</v>
      </c>
      <c r="C103" s="145"/>
      <c r="D103" s="145" t="s">
        <v>278</v>
      </c>
      <c r="E103" s="109"/>
      <c r="F103" s="41">
        <v>33.99</v>
      </c>
      <c r="G103" s="96"/>
      <c r="H103" s="171"/>
    </row>
    <row r="104" spans="1:8" ht="15" customHeight="1" x14ac:dyDescent="0.25">
      <c r="A104" s="150">
        <v>42411</v>
      </c>
      <c r="B104" s="151"/>
      <c r="C104" s="145"/>
      <c r="D104" s="145" t="s">
        <v>277</v>
      </c>
      <c r="E104" s="109"/>
      <c r="F104" s="41">
        <v>33.99</v>
      </c>
      <c r="G104" s="96" t="e">
        <f>F116/#REF!*100</f>
        <v>#REF!</v>
      </c>
      <c r="H104" s="171" t="e">
        <f>F116/E104*100</f>
        <v>#DIV/0!</v>
      </c>
    </row>
    <row r="105" spans="1:8" s="28" customFormat="1" ht="25.5" customHeight="1" x14ac:dyDescent="0.25">
      <c r="A105" s="254" t="s">
        <v>64</v>
      </c>
      <c r="B105" s="263"/>
      <c r="C105" s="264"/>
      <c r="D105" s="133" t="s">
        <v>65</v>
      </c>
      <c r="E105" s="96"/>
      <c r="G105" s="96" t="e">
        <f>F117/#REF!*100</f>
        <v>#REF!</v>
      </c>
      <c r="H105" s="171" t="e">
        <f>F117/E105*100</f>
        <v>#DIV/0!</v>
      </c>
    </row>
    <row r="106" spans="1:8" s="29" customFormat="1" ht="15" customHeight="1" x14ac:dyDescent="0.25">
      <c r="A106" s="260" t="s">
        <v>349</v>
      </c>
      <c r="B106" s="261"/>
      <c r="C106" s="262"/>
      <c r="D106" s="136" t="s">
        <v>155</v>
      </c>
      <c r="E106" s="137">
        <v>0</v>
      </c>
      <c r="F106" s="141">
        <v>6581.08</v>
      </c>
      <c r="G106" s="96" t="e">
        <f>#REF!/#REF!*100</f>
        <v>#REF!</v>
      </c>
      <c r="H106" s="171" t="e">
        <f>#REF!/E106*100</f>
        <v>#REF!</v>
      </c>
    </row>
    <row r="107" spans="1:8" s="29" customFormat="1" ht="15" customHeight="1" x14ac:dyDescent="0.25">
      <c r="A107" s="172">
        <v>3</v>
      </c>
      <c r="B107" s="135"/>
      <c r="C107" s="136"/>
      <c r="D107" s="136" t="s">
        <v>18</v>
      </c>
      <c r="E107" s="107">
        <v>0</v>
      </c>
      <c r="F107" s="109">
        <v>1530</v>
      </c>
      <c r="G107" s="96" t="e">
        <f>#REF!/#REF!*100</f>
        <v>#REF!</v>
      </c>
      <c r="H107" s="171" t="e">
        <f>#REF!/E107*100</f>
        <v>#REF!</v>
      </c>
    </row>
    <row r="108" spans="1:8" s="28" customFormat="1" ht="15" customHeight="1" x14ac:dyDescent="0.25">
      <c r="A108" s="131">
        <v>32</v>
      </c>
      <c r="B108" s="132"/>
      <c r="C108" s="133"/>
      <c r="D108" s="133" t="s">
        <v>30</v>
      </c>
      <c r="E108" s="107"/>
      <c r="F108" s="109">
        <v>1530</v>
      </c>
      <c r="G108" s="96" t="e">
        <f>#REF!/#REF!*100</f>
        <v>#REF!</v>
      </c>
      <c r="H108" s="171" t="e">
        <f>#REF!/E108*100</f>
        <v>#REF!</v>
      </c>
    </row>
    <row r="109" spans="1:8" s="28" customFormat="1" ht="15" customHeight="1" x14ac:dyDescent="0.25">
      <c r="A109" s="131">
        <v>321</v>
      </c>
      <c r="B109" s="132"/>
      <c r="C109" s="133"/>
      <c r="D109" s="133" t="s">
        <v>241</v>
      </c>
      <c r="E109" s="107"/>
      <c r="F109" s="109">
        <v>1530</v>
      </c>
      <c r="G109" s="96"/>
      <c r="H109" s="171"/>
    </row>
    <row r="110" spans="1:8" s="27" customFormat="1" ht="15" customHeight="1" x14ac:dyDescent="0.25">
      <c r="A110" s="138">
        <v>322</v>
      </c>
      <c r="B110" s="139"/>
      <c r="C110" s="140"/>
      <c r="D110" s="140" t="s">
        <v>158</v>
      </c>
      <c r="E110" s="107"/>
      <c r="F110" s="109">
        <v>0</v>
      </c>
      <c r="G110" s="107" t="e">
        <f>#REF!/#REF!*100</f>
        <v>#REF!</v>
      </c>
      <c r="H110" s="201" t="e">
        <f>#REF!/E110*100</f>
        <v>#REF!</v>
      </c>
    </row>
    <row r="111" spans="1:8" ht="15" customHeight="1" x14ac:dyDescent="0.25">
      <c r="A111" s="150">
        <v>3225</v>
      </c>
      <c r="B111" s="151"/>
      <c r="C111" s="145"/>
      <c r="D111" s="145" t="s">
        <v>133</v>
      </c>
      <c r="E111" s="107"/>
      <c r="F111" s="96">
        <v>0</v>
      </c>
      <c r="G111" s="96" t="e">
        <f>#REF!/#REF!*100</f>
        <v>#REF!</v>
      </c>
      <c r="H111" s="171" t="e">
        <f>#REF!/E111*100</f>
        <v>#REF!</v>
      </c>
    </row>
    <row r="112" spans="1:8" s="29" customFormat="1" ht="15" customHeight="1" x14ac:dyDescent="0.25">
      <c r="A112" s="172">
        <v>4</v>
      </c>
      <c r="B112" s="135"/>
      <c r="C112" s="136"/>
      <c r="D112" s="136" t="s">
        <v>20</v>
      </c>
      <c r="E112" s="107"/>
      <c r="F112" s="100">
        <v>5051.08</v>
      </c>
      <c r="G112" s="96" t="e">
        <f>#REF!/#REF!*100</f>
        <v>#REF!</v>
      </c>
      <c r="H112" s="171" t="e">
        <f>#REF!/E112*100</f>
        <v>#REF!</v>
      </c>
    </row>
    <row r="113" spans="1:8" s="28" customFormat="1" ht="15" customHeight="1" x14ac:dyDescent="0.25">
      <c r="A113" s="131">
        <v>42</v>
      </c>
      <c r="B113" s="132"/>
      <c r="C113" s="133"/>
      <c r="D113" s="133" t="s">
        <v>89</v>
      </c>
      <c r="E113" s="134"/>
      <c r="F113" s="109">
        <v>5051.08</v>
      </c>
      <c r="G113" s="96" t="e">
        <f>#REF!/#REF!*100</f>
        <v>#REF!</v>
      </c>
      <c r="H113" s="171" t="e">
        <f>#REF!/E113*100</f>
        <v>#REF!</v>
      </c>
    </row>
    <row r="114" spans="1:8" s="27" customFormat="1" ht="15" customHeight="1" x14ac:dyDescent="0.25">
      <c r="A114" s="138">
        <v>422</v>
      </c>
      <c r="B114" s="139"/>
      <c r="C114" s="140"/>
      <c r="D114" s="140" t="s">
        <v>153</v>
      </c>
      <c r="E114" s="141"/>
      <c r="F114" s="137">
        <v>0</v>
      </c>
      <c r="G114" s="107" t="e">
        <f>#REF!/#REF!*100</f>
        <v>#REF!</v>
      </c>
      <c r="H114" s="201" t="e">
        <f>#REF!/E114*100</f>
        <v>#REF!</v>
      </c>
    </row>
    <row r="115" spans="1:8" ht="15" customHeight="1" x14ac:dyDescent="0.25">
      <c r="A115" s="150">
        <v>4221</v>
      </c>
      <c r="B115" s="151"/>
      <c r="C115" s="145"/>
      <c r="D115" s="145" t="s">
        <v>154</v>
      </c>
      <c r="E115" s="109"/>
      <c r="F115" s="109">
        <v>0</v>
      </c>
      <c r="G115" s="96" t="e">
        <f>#REF!/#REF!*100</f>
        <v>#REF!</v>
      </c>
      <c r="H115" s="171" t="e">
        <f>#REF!/E115*100</f>
        <v>#REF!</v>
      </c>
    </row>
    <row r="116" spans="1:8" ht="15" customHeight="1" x14ac:dyDescent="0.25">
      <c r="A116" s="150">
        <v>4223</v>
      </c>
      <c r="B116" s="151"/>
      <c r="C116" s="145"/>
      <c r="D116" s="145" t="s">
        <v>239</v>
      </c>
      <c r="E116" s="109"/>
      <c r="F116" s="109">
        <v>4629.22</v>
      </c>
      <c r="G116" s="96">
        <v>0</v>
      </c>
      <c r="H116" s="171"/>
    </row>
    <row r="117" spans="1:8" ht="15" customHeight="1" x14ac:dyDescent="0.25">
      <c r="A117" s="150">
        <v>4226</v>
      </c>
      <c r="B117" s="151"/>
      <c r="C117" s="145"/>
      <c r="D117" s="145" t="s">
        <v>238</v>
      </c>
      <c r="E117" s="109"/>
      <c r="F117" s="96">
        <v>421.86</v>
      </c>
      <c r="G117" s="96">
        <v>0</v>
      </c>
      <c r="H117" s="171"/>
    </row>
    <row r="118" spans="1:8" ht="15" customHeight="1" x14ac:dyDescent="0.25">
      <c r="A118" s="150">
        <v>4227</v>
      </c>
      <c r="B118" s="151"/>
      <c r="C118" s="145"/>
      <c r="D118" s="145" t="s">
        <v>191</v>
      </c>
      <c r="E118" s="109"/>
      <c r="F118" s="109">
        <v>0</v>
      </c>
      <c r="G118" s="96" t="e">
        <f>F118/#REF!*100</f>
        <v>#REF!</v>
      </c>
      <c r="H118" s="171" t="e">
        <f t="shared" si="4"/>
        <v>#DIV/0!</v>
      </c>
    </row>
    <row r="119" spans="1:8" s="27" customFormat="1" ht="15" customHeight="1" x14ac:dyDescent="0.25">
      <c r="A119" s="138">
        <v>424</v>
      </c>
      <c r="B119" s="139"/>
      <c r="C119" s="140"/>
      <c r="D119" s="140" t="s">
        <v>157</v>
      </c>
      <c r="E119" s="100"/>
      <c r="F119" s="100">
        <v>0</v>
      </c>
      <c r="G119" s="107" t="e">
        <f>F119/#REF!*100</f>
        <v>#REF!</v>
      </c>
      <c r="H119" s="201" t="e">
        <f t="shared" si="4"/>
        <v>#DIV/0!</v>
      </c>
    </row>
    <row r="120" spans="1:8" ht="15" customHeight="1" x14ac:dyDescent="0.25">
      <c r="A120" s="150">
        <v>4241</v>
      </c>
      <c r="B120" s="151"/>
      <c r="C120" s="145"/>
      <c r="D120" s="145" t="s">
        <v>157</v>
      </c>
      <c r="E120" s="109"/>
      <c r="F120" s="109">
        <v>0</v>
      </c>
      <c r="G120" s="96" t="e">
        <f>F120/#REF!*100</f>
        <v>#REF!</v>
      </c>
      <c r="H120" s="171" t="e">
        <f t="shared" si="4"/>
        <v>#DIV/0!</v>
      </c>
    </row>
    <row r="121" spans="1:8" s="29" customFormat="1" ht="15" customHeight="1" x14ac:dyDescent="0.25">
      <c r="A121" s="260" t="s">
        <v>66</v>
      </c>
      <c r="B121" s="265"/>
      <c r="C121" s="266"/>
      <c r="D121" s="136" t="s">
        <v>174</v>
      </c>
      <c r="E121" s="137">
        <v>4000</v>
      </c>
      <c r="F121" s="137">
        <v>557.19000000000005</v>
      </c>
      <c r="G121" s="96" t="e">
        <f>F121/#REF!*100</f>
        <v>#REF!</v>
      </c>
      <c r="H121" s="171">
        <f t="shared" si="4"/>
        <v>13.929750000000002</v>
      </c>
    </row>
    <row r="122" spans="1:8" s="29" customFormat="1" ht="15" customHeight="1" x14ac:dyDescent="0.25">
      <c r="A122" s="172">
        <v>3</v>
      </c>
      <c r="B122" s="135"/>
      <c r="C122" s="136"/>
      <c r="D122" s="136" t="s">
        <v>18</v>
      </c>
      <c r="E122" s="137">
        <v>4000</v>
      </c>
      <c r="F122" s="137">
        <v>382.24</v>
      </c>
      <c r="G122" s="96" t="e">
        <f>F122/#REF!*100</f>
        <v>#REF!</v>
      </c>
      <c r="H122" s="171">
        <f t="shared" si="4"/>
        <v>9.5560000000000009</v>
      </c>
    </row>
    <row r="123" spans="1:8" s="29" customFormat="1" ht="15" customHeight="1" x14ac:dyDescent="0.25">
      <c r="A123" s="131">
        <v>32</v>
      </c>
      <c r="B123" s="132"/>
      <c r="C123" s="133"/>
      <c r="D123" s="133" t="s">
        <v>30</v>
      </c>
      <c r="E123" s="137">
        <v>4000</v>
      </c>
      <c r="F123" s="137">
        <v>382.24</v>
      </c>
      <c r="G123" s="96" t="e">
        <f>F123/#REF!*100</f>
        <v>#REF!</v>
      </c>
      <c r="H123" s="171">
        <f t="shared" si="4"/>
        <v>9.5560000000000009</v>
      </c>
    </row>
    <row r="124" spans="1:8" s="27" customFormat="1" ht="15" customHeight="1" x14ac:dyDescent="0.25">
      <c r="A124" s="138">
        <v>322</v>
      </c>
      <c r="B124" s="139"/>
      <c r="C124" s="140"/>
      <c r="D124" s="140" t="s">
        <v>158</v>
      </c>
      <c r="E124" s="141"/>
      <c r="F124" s="141">
        <v>0</v>
      </c>
      <c r="G124" s="107" t="e">
        <f>F124/#REF!*100</f>
        <v>#REF!</v>
      </c>
      <c r="H124" s="201" t="e">
        <f t="shared" si="4"/>
        <v>#DIV/0!</v>
      </c>
    </row>
    <row r="125" spans="1:8" s="27" customFormat="1" ht="15" customHeight="1" x14ac:dyDescent="0.25">
      <c r="A125" s="150">
        <v>3211</v>
      </c>
      <c r="B125" s="151"/>
      <c r="C125" s="145"/>
      <c r="D125" s="145" t="s">
        <v>124</v>
      </c>
      <c r="E125" s="100"/>
      <c r="F125" s="100">
        <v>0</v>
      </c>
      <c r="G125" s="96" t="e">
        <f>F125/#REF!*100</f>
        <v>#REF!</v>
      </c>
      <c r="H125" s="171" t="e">
        <f t="shared" si="4"/>
        <v>#DIV/0!</v>
      </c>
    </row>
    <row r="126" spans="1:8" s="27" customFormat="1" ht="15" customHeight="1" x14ac:dyDescent="0.25">
      <c r="A126" s="150">
        <v>3221</v>
      </c>
      <c r="B126" s="151"/>
      <c r="C126" s="145"/>
      <c r="D126" s="145" t="s">
        <v>159</v>
      </c>
      <c r="E126" s="100"/>
      <c r="F126" s="100">
        <v>0</v>
      </c>
      <c r="G126" s="96" t="e">
        <f>F126/#REF!*100</f>
        <v>#REF!</v>
      </c>
      <c r="H126" s="171" t="e">
        <f t="shared" si="4"/>
        <v>#DIV/0!</v>
      </c>
    </row>
    <row r="127" spans="1:8" s="27" customFormat="1" ht="15" customHeight="1" x14ac:dyDescent="0.25">
      <c r="A127" s="150">
        <v>3223</v>
      </c>
      <c r="B127" s="151"/>
      <c r="C127" s="145"/>
      <c r="D127" s="145" t="s">
        <v>131</v>
      </c>
      <c r="E127" s="100"/>
      <c r="F127" s="100">
        <v>0</v>
      </c>
      <c r="G127" s="96" t="e">
        <f>F127/#REF!*100</f>
        <v>#REF!</v>
      </c>
      <c r="H127" s="171" t="e">
        <f t="shared" si="4"/>
        <v>#DIV/0!</v>
      </c>
    </row>
    <row r="128" spans="1:8" s="27" customFormat="1" ht="15" customHeight="1" x14ac:dyDescent="0.25">
      <c r="A128" s="150">
        <v>3224</v>
      </c>
      <c r="B128" s="151"/>
      <c r="C128" s="145"/>
      <c r="D128" s="145" t="s">
        <v>170</v>
      </c>
      <c r="E128" s="100"/>
      <c r="F128" s="100">
        <v>0</v>
      </c>
      <c r="G128" s="96" t="e">
        <f>F128/#REF!*100</f>
        <v>#REF!</v>
      </c>
      <c r="H128" s="171" t="e">
        <f t="shared" si="4"/>
        <v>#DIV/0!</v>
      </c>
    </row>
    <row r="129" spans="1:8" s="27" customFormat="1" ht="15" customHeight="1" x14ac:dyDescent="0.25">
      <c r="A129" s="150">
        <v>3225</v>
      </c>
      <c r="B129" s="151"/>
      <c r="C129" s="145"/>
      <c r="D129" s="145" t="s">
        <v>133</v>
      </c>
      <c r="E129" s="100"/>
      <c r="F129" s="100">
        <v>0</v>
      </c>
      <c r="G129" s="96" t="e">
        <f>F129/#REF!*100</f>
        <v>#REF!</v>
      </c>
      <c r="H129" s="171" t="e">
        <f t="shared" si="4"/>
        <v>#DIV/0!</v>
      </c>
    </row>
    <row r="130" spans="1:8" s="27" customFormat="1" ht="15" customHeight="1" x14ac:dyDescent="0.25">
      <c r="A130" s="138">
        <v>323</v>
      </c>
      <c r="B130" s="139"/>
      <c r="C130" s="140"/>
      <c r="D130" s="140" t="s">
        <v>134</v>
      </c>
      <c r="E130" s="100"/>
      <c r="F130" s="100">
        <v>0</v>
      </c>
      <c r="G130" s="107" t="e">
        <f>F130/#REF!*100</f>
        <v>#REF!</v>
      </c>
      <c r="H130" s="201" t="e">
        <f t="shared" si="4"/>
        <v>#DIV/0!</v>
      </c>
    </row>
    <row r="131" spans="1:8" s="27" customFormat="1" ht="15" customHeight="1" x14ac:dyDescent="0.25">
      <c r="A131" s="150">
        <v>3232</v>
      </c>
      <c r="B131" s="151"/>
      <c r="C131" s="145"/>
      <c r="D131" s="145" t="s">
        <v>135</v>
      </c>
      <c r="E131" s="100"/>
      <c r="F131" s="100">
        <v>0</v>
      </c>
      <c r="G131" s="96" t="e">
        <f>F131/#REF!*100</f>
        <v>#REF!</v>
      </c>
      <c r="H131" s="171" t="e">
        <f t="shared" si="4"/>
        <v>#DIV/0!</v>
      </c>
    </row>
    <row r="132" spans="1:8" s="27" customFormat="1" ht="15" customHeight="1" x14ac:dyDescent="0.25">
      <c r="A132" s="138">
        <v>329</v>
      </c>
      <c r="B132" s="139"/>
      <c r="C132" s="140"/>
      <c r="D132" s="140" t="s">
        <v>165</v>
      </c>
      <c r="E132" s="141"/>
      <c r="F132" s="141">
        <v>382.24</v>
      </c>
      <c r="G132" s="107" t="e">
        <f>F132/#REF!*100</f>
        <v>#REF!</v>
      </c>
      <c r="H132" s="201" t="e">
        <f t="shared" si="4"/>
        <v>#DIV/0!</v>
      </c>
    </row>
    <row r="133" spans="1:8" s="27" customFormat="1" ht="15" customHeight="1" x14ac:dyDescent="0.25">
      <c r="A133" s="150">
        <v>3294</v>
      </c>
      <c r="B133" s="151"/>
      <c r="C133" s="145"/>
      <c r="D133" s="145" t="s">
        <v>145</v>
      </c>
      <c r="E133" s="100"/>
      <c r="F133" s="100">
        <v>0</v>
      </c>
      <c r="G133" s="96" t="e">
        <f>F133/#REF!*100</f>
        <v>#REF!</v>
      </c>
      <c r="H133" s="171" t="e">
        <f t="shared" si="4"/>
        <v>#DIV/0!</v>
      </c>
    </row>
    <row r="134" spans="1:8" s="27" customFormat="1" ht="15" customHeight="1" x14ac:dyDescent="0.25">
      <c r="A134" s="150">
        <v>3299</v>
      </c>
      <c r="B134" s="151"/>
      <c r="C134" s="145"/>
      <c r="D134" s="145" t="s">
        <v>165</v>
      </c>
      <c r="E134" s="100"/>
      <c r="F134" s="100">
        <v>382.24</v>
      </c>
      <c r="G134" s="96" t="e">
        <f>F134/#REF!*100</f>
        <v>#REF!</v>
      </c>
      <c r="H134" s="171" t="e">
        <f t="shared" si="4"/>
        <v>#DIV/0!</v>
      </c>
    </row>
    <row r="135" spans="1:8" s="29" customFormat="1" ht="15" customHeight="1" x14ac:dyDescent="0.25">
      <c r="A135" s="172">
        <v>4</v>
      </c>
      <c r="B135" s="135"/>
      <c r="C135" s="136"/>
      <c r="D135" s="136" t="s">
        <v>67</v>
      </c>
      <c r="E135" s="137">
        <v>0</v>
      </c>
      <c r="F135" s="137">
        <v>174.95</v>
      </c>
      <c r="G135" s="96" t="e">
        <f>F135/#REF!*100</f>
        <v>#REF!</v>
      </c>
      <c r="H135" s="171" t="e">
        <f t="shared" si="4"/>
        <v>#DIV/0!</v>
      </c>
    </row>
    <row r="136" spans="1:8" s="28" customFormat="1" ht="15" customHeight="1" x14ac:dyDescent="0.25">
      <c r="A136" s="131">
        <v>42</v>
      </c>
      <c r="B136" s="132"/>
      <c r="C136" s="133"/>
      <c r="D136" s="133" t="s">
        <v>68</v>
      </c>
      <c r="E136" s="134">
        <v>0</v>
      </c>
      <c r="F136" s="134">
        <f t="shared" ref="F136" si="6">F137+F140</f>
        <v>174.95</v>
      </c>
      <c r="G136" s="96" t="e">
        <f>F136/#REF!*100</f>
        <v>#REF!</v>
      </c>
      <c r="H136" s="171" t="e">
        <f t="shared" si="4"/>
        <v>#DIV/0!</v>
      </c>
    </row>
    <row r="137" spans="1:8" s="27" customFormat="1" ht="15" customHeight="1" x14ac:dyDescent="0.25">
      <c r="A137" s="138">
        <v>422</v>
      </c>
      <c r="B137" s="139"/>
      <c r="C137" s="140"/>
      <c r="D137" s="140" t="s">
        <v>153</v>
      </c>
      <c r="E137" s="141"/>
      <c r="F137" s="141">
        <f t="shared" ref="F137" si="7">F138+F139</f>
        <v>174.95</v>
      </c>
      <c r="G137" s="107" t="e">
        <f>F137/#REF!*100</f>
        <v>#REF!</v>
      </c>
      <c r="H137" s="201" t="e">
        <f t="shared" si="4"/>
        <v>#DIV/0!</v>
      </c>
    </row>
    <row r="138" spans="1:8" ht="15" customHeight="1" x14ac:dyDescent="0.25">
      <c r="A138" s="150">
        <v>4221</v>
      </c>
      <c r="B138" s="151"/>
      <c r="C138" s="145"/>
      <c r="D138" s="145" t="s">
        <v>154</v>
      </c>
      <c r="E138" s="109"/>
      <c r="F138" s="109">
        <v>0</v>
      </c>
      <c r="G138" s="96" t="e">
        <f>F138/#REF!*100</f>
        <v>#REF!</v>
      </c>
      <c r="H138" s="171" t="e">
        <f t="shared" si="4"/>
        <v>#DIV/0!</v>
      </c>
    </row>
    <row r="139" spans="1:8" ht="15" customHeight="1" x14ac:dyDescent="0.25">
      <c r="A139" s="150">
        <v>4226</v>
      </c>
      <c r="B139" s="151"/>
      <c r="C139" s="145"/>
      <c r="D139" s="145" t="s">
        <v>238</v>
      </c>
      <c r="E139" s="109"/>
      <c r="F139" s="109">
        <v>174.95</v>
      </c>
      <c r="G139" s="96" t="e">
        <f>F139/#REF!*100</f>
        <v>#REF!</v>
      </c>
      <c r="H139" s="171" t="e">
        <f t="shared" si="4"/>
        <v>#DIV/0!</v>
      </c>
    </row>
    <row r="140" spans="1:8" s="27" customFormat="1" ht="15" customHeight="1" x14ac:dyDescent="0.25">
      <c r="A140" s="138">
        <v>424</v>
      </c>
      <c r="B140" s="139"/>
      <c r="C140" s="140"/>
      <c r="D140" s="140" t="s">
        <v>157</v>
      </c>
      <c r="E140" s="100"/>
      <c r="F140" s="100">
        <v>0</v>
      </c>
      <c r="G140" s="107" t="e">
        <f>F140/#REF!*100</f>
        <v>#REF!</v>
      </c>
      <c r="H140" s="201" t="e">
        <f t="shared" si="4"/>
        <v>#DIV/0!</v>
      </c>
    </row>
    <row r="141" spans="1:8" ht="15" customHeight="1" x14ac:dyDescent="0.25">
      <c r="A141" s="150">
        <v>4241</v>
      </c>
      <c r="B141" s="151"/>
      <c r="C141" s="145"/>
      <c r="D141" s="145" t="s">
        <v>157</v>
      </c>
      <c r="E141" s="109"/>
      <c r="F141" s="109">
        <v>0</v>
      </c>
      <c r="G141" s="96" t="e">
        <f>F141/#REF!*100</f>
        <v>#REF!</v>
      </c>
      <c r="H141" s="171" t="e">
        <f t="shared" si="4"/>
        <v>#DIV/0!</v>
      </c>
    </row>
    <row r="142" spans="1:8" s="30" customFormat="1" ht="15" customHeight="1" x14ac:dyDescent="0.25">
      <c r="A142" s="154" t="s">
        <v>344</v>
      </c>
      <c r="B142" s="173"/>
      <c r="C142" s="174"/>
      <c r="D142" s="136" t="s">
        <v>45</v>
      </c>
      <c r="E142" s="137"/>
      <c r="F142" s="137">
        <v>44106.18</v>
      </c>
      <c r="G142" s="96" t="e">
        <f>F142/#REF!*100</f>
        <v>#REF!</v>
      </c>
      <c r="H142" s="171" t="e">
        <f t="shared" si="4"/>
        <v>#DIV/0!</v>
      </c>
    </row>
    <row r="143" spans="1:8" s="30" customFormat="1" ht="15" customHeight="1" x14ac:dyDescent="0.25">
      <c r="A143" s="154"/>
      <c r="B143" s="173"/>
      <c r="C143" s="174"/>
      <c r="D143" s="136" t="s">
        <v>265</v>
      </c>
      <c r="E143" s="137">
        <v>52980</v>
      </c>
      <c r="F143" s="137">
        <v>44106.18</v>
      </c>
      <c r="G143" s="96"/>
      <c r="H143" s="171"/>
    </row>
    <row r="144" spans="1:8" s="30" customFormat="1" ht="15" customHeight="1" x14ac:dyDescent="0.25">
      <c r="A144" s="154">
        <v>3</v>
      </c>
      <c r="B144" s="173"/>
      <c r="C144" s="174"/>
      <c r="D144" s="136" t="s">
        <v>18</v>
      </c>
      <c r="E144" s="137">
        <v>52980</v>
      </c>
      <c r="F144" s="137">
        <v>43887.55</v>
      </c>
      <c r="G144" s="96" t="e">
        <f>F144/#REF!*100</f>
        <v>#REF!</v>
      </c>
      <c r="H144" s="171">
        <f t="shared" si="4"/>
        <v>82.837957719894305</v>
      </c>
    </row>
    <row r="145" spans="1:8" s="30" customFormat="1" ht="15" customHeight="1" x14ac:dyDescent="0.25">
      <c r="A145" s="154">
        <v>31</v>
      </c>
      <c r="B145" s="173"/>
      <c r="C145" s="174"/>
      <c r="D145" s="136" t="s">
        <v>262</v>
      </c>
      <c r="E145" s="137">
        <v>14580</v>
      </c>
      <c r="F145" s="137">
        <v>15265.6</v>
      </c>
      <c r="G145" s="96"/>
      <c r="H145" s="171"/>
    </row>
    <row r="146" spans="1:8" s="30" customFormat="1" ht="15" customHeight="1" x14ac:dyDescent="0.25">
      <c r="A146" s="154">
        <v>3111</v>
      </c>
      <c r="B146" s="173"/>
      <c r="C146" s="174"/>
      <c r="D146" s="136" t="s">
        <v>259</v>
      </c>
      <c r="E146" s="137"/>
      <c r="F146" s="137">
        <v>12673.11</v>
      </c>
      <c r="G146" s="96"/>
      <c r="H146" s="171"/>
    </row>
    <row r="147" spans="1:8" s="30" customFormat="1" ht="15" customHeight="1" x14ac:dyDescent="0.25">
      <c r="A147" s="154">
        <v>3121</v>
      </c>
      <c r="B147" s="173"/>
      <c r="C147" s="174"/>
      <c r="D147" s="136" t="s">
        <v>329</v>
      </c>
      <c r="E147" s="137"/>
      <c r="F147" s="137">
        <v>448.07</v>
      </c>
      <c r="G147" s="96"/>
      <c r="H147" s="171"/>
    </row>
    <row r="148" spans="1:8" s="30" customFormat="1" ht="15" customHeight="1" x14ac:dyDescent="0.25">
      <c r="A148" s="154">
        <v>3113</v>
      </c>
      <c r="B148" s="173"/>
      <c r="C148" s="174"/>
      <c r="D148" s="136" t="s">
        <v>260</v>
      </c>
      <c r="E148" s="137"/>
      <c r="F148" s="137">
        <v>50.45</v>
      </c>
      <c r="G148" s="96"/>
      <c r="H148" s="171"/>
    </row>
    <row r="149" spans="1:8" s="30" customFormat="1" ht="15" customHeight="1" x14ac:dyDescent="0.25">
      <c r="A149" s="154">
        <v>3132</v>
      </c>
      <c r="B149" s="173"/>
      <c r="C149" s="174"/>
      <c r="D149" s="136" t="s">
        <v>261</v>
      </c>
      <c r="E149" s="137"/>
      <c r="F149" s="137">
        <v>2093.9699999999998</v>
      </c>
      <c r="G149" s="96"/>
      <c r="H149" s="171"/>
    </row>
    <row r="150" spans="1:8" s="28" customFormat="1" ht="15" customHeight="1" x14ac:dyDescent="0.25">
      <c r="A150" s="131">
        <v>32</v>
      </c>
      <c r="B150" s="132"/>
      <c r="C150" s="133"/>
      <c r="D150" s="133" t="s">
        <v>30</v>
      </c>
      <c r="E150" s="134">
        <v>37490</v>
      </c>
      <c r="F150" s="134">
        <v>28255.26</v>
      </c>
      <c r="G150" s="96" t="e">
        <f>F150/#REF!*100</f>
        <v>#REF!</v>
      </c>
      <c r="H150" s="171">
        <f t="shared" si="4"/>
        <v>75.367457988797</v>
      </c>
    </row>
    <row r="151" spans="1:8" s="28" customFormat="1" ht="15" customHeight="1" x14ac:dyDescent="0.25">
      <c r="A151" s="131"/>
      <c r="B151" s="132">
        <v>321</v>
      </c>
      <c r="C151" s="133"/>
      <c r="D151" s="133" t="s">
        <v>123</v>
      </c>
      <c r="E151" s="134"/>
      <c r="F151" s="134">
        <v>3966.04</v>
      </c>
      <c r="G151" s="96"/>
      <c r="H151" s="171"/>
    </row>
    <row r="152" spans="1:8" s="27" customFormat="1" ht="15" customHeight="1" x14ac:dyDescent="0.25">
      <c r="A152" s="138">
        <v>3211</v>
      </c>
      <c r="B152" s="139"/>
      <c r="C152" s="140"/>
      <c r="D152" s="140" t="s">
        <v>258</v>
      </c>
      <c r="E152" s="141"/>
      <c r="F152" s="141">
        <v>2229.2800000000002</v>
      </c>
      <c r="G152" s="107" t="e">
        <f>F152/#REF!*100</f>
        <v>#REF!</v>
      </c>
      <c r="H152" s="201" t="e">
        <f t="shared" si="4"/>
        <v>#DIV/0!</v>
      </c>
    </row>
    <row r="153" spans="1:8" s="27" customFormat="1" ht="15" customHeight="1" x14ac:dyDescent="0.25">
      <c r="A153" s="138">
        <v>3212</v>
      </c>
      <c r="B153" s="139"/>
      <c r="C153" s="140"/>
      <c r="D153" s="140" t="s">
        <v>257</v>
      </c>
      <c r="E153" s="141"/>
      <c r="F153" s="141">
        <v>1706.76</v>
      </c>
      <c r="G153" s="107"/>
      <c r="H153" s="201"/>
    </row>
    <row r="154" spans="1:8" ht="15" customHeight="1" x14ac:dyDescent="0.25">
      <c r="A154" s="150">
        <v>3213</v>
      </c>
      <c r="B154" s="151"/>
      <c r="C154" s="145"/>
      <c r="D154" s="145" t="s">
        <v>126</v>
      </c>
      <c r="E154" s="109"/>
      <c r="F154" s="109">
        <v>30</v>
      </c>
      <c r="G154" s="96" t="e">
        <f>F154/#REF!*100</f>
        <v>#REF!</v>
      </c>
      <c r="H154" s="171" t="e">
        <f t="shared" si="4"/>
        <v>#DIV/0!</v>
      </c>
    </row>
    <row r="155" spans="1:8" s="27" customFormat="1" ht="15" customHeight="1" x14ac:dyDescent="0.25">
      <c r="A155" s="138">
        <v>322</v>
      </c>
      <c r="B155" s="139"/>
      <c r="C155" s="140"/>
      <c r="D155" s="140" t="s">
        <v>158</v>
      </c>
      <c r="E155" s="141"/>
      <c r="F155" s="141">
        <v>10032.790000000001</v>
      </c>
      <c r="G155" s="107" t="e">
        <f>F155/#REF!*100</f>
        <v>#REF!</v>
      </c>
      <c r="H155" s="201" t="e">
        <f t="shared" si="4"/>
        <v>#DIV/0!</v>
      </c>
    </row>
    <row r="156" spans="1:8" ht="15" customHeight="1" x14ac:dyDescent="0.25">
      <c r="A156" s="150">
        <v>3221</v>
      </c>
      <c r="B156" s="151"/>
      <c r="C156" s="145"/>
      <c r="D156" s="145" t="s">
        <v>159</v>
      </c>
      <c r="E156" s="146"/>
      <c r="F156" s="146">
        <v>2166.3200000000002</v>
      </c>
      <c r="G156" s="96" t="e">
        <f>F156/#REF!*100</f>
        <v>#REF!</v>
      </c>
      <c r="H156" s="171" t="e">
        <f t="shared" si="4"/>
        <v>#DIV/0!</v>
      </c>
    </row>
    <row r="157" spans="1:8" ht="15" customHeight="1" x14ac:dyDescent="0.25">
      <c r="A157" s="150">
        <v>3222</v>
      </c>
      <c r="B157" s="151"/>
      <c r="C157" s="145"/>
      <c r="D157" s="145" t="s">
        <v>168</v>
      </c>
      <c r="E157" s="109"/>
      <c r="F157" s="109">
        <v>7285.83</v>
      </c>
      <c r="G157" s="96" t="e">
        <f>F157/#REF!*100</f>
        <v>#REF!</v>
      </c>
      <c r="H157" s="171" t="e">
        <f t="shared" ref="H157:H242" si="8">F157/E157*100</f>
        <v>#DIV/0!</v>
      </c>
    </row>
    <row r="158" spans="1:8" ht="15" customHeight="1" x14ac:dyDescent="0.25">
      <c r="A158" s="150">
        <v>3223</v>
      </c>
      <c r="B158" s="151"/>
      <c r="C158" s="145"/>
      <c r="D158" s="145" t="s">
        <v>255</v>
      </c>
      <c r="E158" s="109"/>
      <c r="F158" s="109">
        <v>81.760000000000005</v>
      </c>
      <c r="G158" s="96"/>
      <c r="H158" s="171"/>
    </row>
    <row r="159" spans="1:8" ht="15" customHeight="1" x14ac:dyDescent="0.25">
      <c r="A159" s="150">
        <v>3224</v>
      </c>
      <c r="B159" s="151"/>
      <c r="C159" s="145"/>
      <c r="D159" s="145" t="s">
        <v>256</v>
      </c>
      <c r="E159" s="109"/>
      <c r="F159" s="109">
        <v>32.08</v>
      </c>
      <c r="G159" s="96"/>
      <c r="H159" s="171"/>
    </row>
    <row r="160" spans="1:8" ht="15" customHeight="1" x14ac:dyDescent="0.25">
      <c r="A160" s="150">
        <v>3225</v>
      </c>
      <c r="B160" s="151"/>
      <c r="C160" s="145"/>
      <c r="D160" s="145" t="s">
        <v>133</v>
      </c>
      <c r="E160" s="109"/>
      <c r="F160" s="109">
        <v>466.8</v>
      </c>
      <c r="G160" s="96" t="e">
        <f>F160/#REF!*100</f>
        <v>#REF!</v>
      </c>
      <c r="H160" s="171" t="e">
        <f t="shared" si="8"/>
        <v>#DIV/0!</v>
      </c>
    </row>
    <row r="161" spans="1:8" s="27" customFormat="1" ht="15" customHeight="1" x14ac:dyDescent="0.25">
      <c r="A161" s="138">
        <v>323</v>
      </c>
      <c r="B161" s="139"/>
      <c r="C161" s="140"/>
      <c r="D161" s="140" t="s">
        <v>134</v>
      </c>
      <c r="E161" s="141"/>
      <c r="F161" s="141">
        <v>2826.45</v>
      </c>
      <c r="G161" s="107" t="e">
        <f>F161/#REF!*100</f>
        <v>#REF!</v>
      </c>
      <c r="H161" s="201" t="e">
        <f t="shared" si="8"/>
        <v>#DIV/0!</v>
      </c>
    </row>
    <row r="162" spans="1:8" ht="15" customHeight="1" x14ac:dyDescent="0.25">
      <c r="A162" s="150">
        <v>3231</v>
      </c>
      <c r="B162" s="151"/>
      <c r="C162" s="145"/>
      <c r="D162" s="145" t="s">
        <v>130</v>
      </c>
      <c r="E162" s="109"/>
      <c r="F162" s="109">
        <v>2477.69</v>
      </c>
      <c r="G162" s="96" t="e">
        <f>F162/#REF!*100</f>
        <v>#REF!</v>
      </c>
      <c r="H162" s="171" t="e">
        <f t="shared" si="8"/>
        <v>#DIV/0!</v>
      </c>
    </row>
    <row r="163" spans="1:8" ht="15" customHeight="1" x14ac:dyDescent="0.25">
      <c r="A163" s="150">
        <v>3232</v>
      </c>
      <c r="B163" s="151"/>
      <c r="C163" s="145"/>
      <c r="D163" s="145" t="s">
        <v>135</v>
      </c>
      <c r="E163" s="109"/>
      <c r="F163" s="109">
        <v>208.58</v>
      </c>
      <c r="G163" s="96" t="e">
        <f>F163/#REF!*100</f>
        <v>#REF!</v>
      </c>
      <c r="H163" s="171" t="e">
        <f t="shared" si="8"/>
        <v>#DIV/0!</v>
      </c>
    </row>
    <row r="164" spans="1:8" ht="15" customHeight="1" x14ac:dyDescent="0.25">
      <c r="A164" s="150">
        <v>3233</v>
      </c>
      <c r="B164" s="151"/>
      <c r="C164" s="145"/>
      <c r="D164" s="145" t="s">
        <v>333</v>
      </c>
      <c r="E164" s="109"/>
      <c r="F164" s="109">
        <v>10.62</v>
      </c>
      <c r="G164" s="96" t="e">
        <f>F164/#REF!*100</f>
        <v>#REF!</v>
      </c>
      <c r="H164" s="171" t="e">
        <f t="shared" si="8"/>
        <v>#DIV/0!</v>
      </c>
    </row>
    <row r="165" spans="1:8" ht="15" customHeight="1" x14ac:dyDescent="0.25">
      <c r="A165" s="150">
        <v>3238</v>
      </c>
      <c r="B165" s="151"/>
      <c r="C165" s="145"/>
      <c r="D165" s="145" t="s">
        <v>254</v>
      </c>
      <c r="E165" s="109"/>
      <c r="F165" s="109">
        <v>80</v>
      </c>
      <c r="G165" s="96" t="e">
        <f>F165/#REF!*100</f>
        <v>#REF!</v>
      </c>
      <c r="H165" s="171" t="e">
        <f t="shared" si="8"/>
        <v>#DIV/0!</v>
      </c>
    </row>
    <row r="166" spans="1:8" ht="15" customHeight="1" x14ac:dyDescent="0.25">
      <c r="A166" s="150">
        <v>3239</v>
      </c>
      <c r="B166" s="151"/>
      <c r="C166" s="145"/>
      <c r="D166" s="145" t="s">
        <v>253</v>
      </c>
      <c r="E166" s="109"/>
      <c r="F166" s="109">
        <v>49.56</v>
      </c>
      <c r="G166" s="96" t="e">
        <f>F166/#REF!*100</f>
        <v>#REF!</v>
      </c>
      <c r="H166" s="171" t="e">
        <f t="shared" si="8"/>
        <v>#DIV/0!</v>
      </c>
    </row>
    <row r="167" spans="1:8" ht="15" customHeight="1" x14ac:dyDescent="0.25">
      <c r="A167" s="150">
        <v>329</v>
      </c>
      <c r="B167" s="151"/>
      <c r="C167" s="145"/>
      <c r="D167" s="145" t="s">
        <v>250</v>
      </c>
      <c r="E167" s="109"/>
      <c r="F167" s="109">
        <v>11429.98</v>
      </c>
      <c r="G167" s="96" t="e">
        <f>F167/#REF!*100</f>
        <v>#REF!</v>
      </c>
      <c r="H167" s="171" t="e">
        <f t="shared" si="8"/>
        <v>#DIV/0!</v>
      </c>
    </row>
    <row r="168" spans="1:8" ht="15" customHeight="1" x14ac:dyDescent="0.25">
      <c r="A168" s="150">
        <v>3292</v>
      </c>
      <c r="B168" s="151"/>
      <c r="C168" s="145"/>
      <c r="D168" s="145" t="s">
        <v>332</v>
      </c>
      <c r="E168" s="160"/>
      <c r="F168" s="160">
        <v>1842</v>
      </c>
      <c r="G168" s="96" t="e">
        <f>F168/#REF!*100</f>
        <v>#REF!</v>
      </c>
      <c r="H168" s="171" t="e">
        <f t="shared" si="8"/>
        <v>#DIV/0!</v>
      </c>
    </row>
    <row r="169" spans="1:8" ht="15" customHeight="1" x14ac:dyDescent="0.25">
      <c r="A169" s="150">
        <v>3293</v>
      </c>
      <c r="B169" s="151"/>
      <c r="C169" s="145"/>
      <c r="D169" s="145" t="s">
        <v>249</v>
      </c>
      <c r="E169" s="160"/>
      <c r="F169" s="160">
        <v>17.100000000000001</v>
      </c>
      <c r="G169" s="96" t="e">
        <f>F169/#REF!*100</f>
        <v>#REF!</v>
      </c>
      <c r="H169" s="171" t="e">
        <f t="shared" si="8"/>
        <v>#DIV/0!</v>
      </c>
    </row>
    <row r="170" spans="1:8" ht="15" customHeight="1" x14ac:dyDescent="0.25">
      <c r="A170" s="150">
        <v>3294</v>
      </c>
      <c r="B170" s="151"/>
      <c r="C170" s="145"/>
      <c r="D170" s="145" t="s">
        <v>248</v>
      </c>
      <c r="E170" s="160"/>
      <c r="F170" s="160">
        <v>51.54</v>
      </c>
      <c r="G170" s="96" t="e">
        <f>F170/#REF!*100</f>
        <v>#REF!</v>
      </c>
      <c r="H170" s="171" t="e">
        <f t="shared" si="8"/>
        <v>#DIV/0!</v>
      </c>
    </row>
    <row r="171" spans="1:8" s="27" customFormat="1" ht="15" customHeight="1" x14ac:dyDescent="0.25">
      <c r="A171" s="138">
        <v>329</v>
      </c>
      <c r="B171" s="139"/>
      <c r="C171" s="140"/>
      <c r="D171" s="140" t="s">
        <v>165</v>
      </c>
      <c r="E171" s="141"/>
      <c r="F171" s="141">
        <v>9519.34</v>
      </c>
      <c r="G171" s="107" t="e">
        <f>F171/#REF!*100</f>
        <v>#REF!</v>
      </c>
      <c r="H171" s="201" t="e">
        <f t="shared" si="8"/>
        <v>#DIV/0!</v>
      </c>
    </row>
    <row r="172" spans="1:8" ht="15" customHeight="1" x14ac:dyDescent="0.25">
      <c r="A172" s="150">
        <v>3299</v>
      </c>
      <c r="B172" s="151"/>
      <c r="C172" s="145"/>
      <c r="D172" s="145" t="s">
        <v>165</v>
      </c>
      <c r="E172" s="109"/>
      <c r="F172" s="109">
        <v>9519.34</v>
      </c>
      <c r="G172" s="96" t="e">
        <f>F172/#REF!*100</f>
        <v>#REF!</v>
      </c>
      <c r="H172" s="171" t="e">
        <f t="shared" si="8"/>
        <v>#DIV/0!</v>
      </c>
    </row>
    <row r="173" spans="1:8" ht="15" customHeight="1" x14ac:dyDescent="0.25">
      <c r="A173" s="150">
        <v>34</v>
      </c>
      <c r="B173" s="151"/>
      <c r="C173" s="145"/>
      <c r="D173" s="145" t="s">
        <v>263</v>
      </c>
      <c r="E173" s="109">
        <v>10</v>
      </c>
      <c r="F173" s="109">
        <v>364.7</v>
      </c>
      <c r="G173" s="96" t="e">
        <f>F173/#REF!*100</f>
        <v>#REF!</v>
      </c>
      <c r="H173" s="171"/>
    </row>
    <row r="174" spans="1:8" ht="15" customHeight="1" x14ac:dyDescent="0.25">
      <c r="A174" s="150">
        <v>341</v>
      </c>
      <c r="B174" s="151"/>
      <c r="C174" s="145"/>
      <c r="D174" s="145" t="s">
        <v>264</v>
      </c>
      <c r="E174" s="109">
        <v>10</v>
      </c>
      <c r="F174" s="109">
        <v>359.05</v>
      </c>
      <c r="G174" s="96"/>
      <c r="H174" s="171"/>
    </row>
    <row r="175" spans="1:8" ht="15" customHeight="1" x14ac:dyDescent="0.25">
      <c r="A175" s="150">
        <v>343</v>
      </c>
      <c r="B175" s="151"/>
      <c r="C175" s="145"/>
      <c r="D175" s="145" t="s">
        <v>330</v>
      </c>
      <c r="E175" s="109"/>
      <c r="F175" s="109">
        <v>5.65</v>
      </c>
      <c r="G175" s="96"/>
      <c r="H175" s="171"/>
    </row>
    <row r="176" spans="1:8" ht="15" customHeight="1" x14ac:dyDescent="0.25">
      <c r="A176" s="150">
        <v>38</v>
      </c>
      <c r="B176" s="151"/>
      <c r="C176" s="145"/>
      <c r="D176" s="145" t="s">
        <v>252</v>
      </c>
      <c r="E176" s="109"/>
      <c r="F176" s="109">
        <v>1.99</v>
      </c>
      <c r="G176" s="96"/>
      <c r="H176" s="171"/>
    </row>
    <row r="177" spans="1:8" ht="15" customHeight="1" x14ac:dyDescent="0.25">
      <c r="A177" s="150">
        <v>38129</v>
      </c>
      <c r="B177" s="151"/>
      <c r="C177" s="145"/>
      <c r="D177" s="145" t="s">
        <v>251</v>
      </c>
      <c r="E177" s="109"/>
      <c r="F177" s="109">
        <v>1.99</v>
      </c>
      <c r="G177" s="96"/>
      <c r="H177" s="171"/>
    </row>
    <row r="178" spans="1:8" s="29" customFormat="1" ht="15" customHeight="1" x14ac:dyDescent="0.25">
      <c r="A178" s="172">
        <v>4</v>
      </c>
      <c r="B178" s="135"/>
      <c r="C178" s="136"/>
      <c r="D178" s="136" t="s">
        <v>88</v>
      </c>
      <c r="E178" s="107">
        <v>900</v>
      </c>
      <c r="F178" s="107">
        <v>218.63</v>
      </c>
      <c r="G178" s="96" t="e">
        <f>F178/#REF!*100</f>
        <v>#REF!</v>
      </c>
      <c r="H178" s="171">
        <f t="shared" si="8"/>
        <v>24.292222222222222</v>
      </c>
    </row>
    <row r="179" spans="1:8" s="28" customFormat="1" ht="15" customHeight="1" x14ac:dyDescent="0.25">
      <c r="A179" s="131">
        <v>42</v>
      </c>
      <c r="B179" s="132"/>
      <c r="C179" s="133"/>
      <c r="D179" s="133" t="s">
        <v>68</v>
      </c>
      <c r="E179" s="96"/>
      <c r="F179" s="196">
        <v>56</v>
      </c>
      <c r="G179" s="96" t="e">
        <f>F179/#REF!*100</f>
        <v>#REF!</v>
      </c>
      <c r="H179" s="171" t="e">
        <f t="shared" si="8"/>
        <v>#DIV/0!</v>
      </c>
    </row>
    <row r="180" spans="1:8" s="27" customFormat="1" ht="15" customHeight="1" x14ac:dyDescent="0.25">
      <c r="A180" s="138">
        <v>422</v>
      </c>
      <c r="B180" s="139"/>
      <c r="C180" s="140"/>
      <c r="D180" s="140" t="s">
        <v>153</v>
      </c>
      <c r="E180" s="100"/>
      <c r="F180" s="100">
        <v>56</v>
      </c>
      <c r="G180" s="107" t="e">
        <f>F180/#REF!*100</f>
        <v>#REF!</v>
      </c>
      <c r="H180" s="201" t="e">
        <f t="shared" si="8"/>
        <v>#DIV/0!</v>
      </c>
    </row>
    <row r="181" spans="1:8" ht="15" customHeight="1" x14ac:dyDescent="0.25">
      <c r="A181" s="150">
        <v>4221</v>
      </c>
      <c r="B181" s="151"/>
      <c r="C181" s="145"/>
      <c r="D181" s="145" t="s">
        <v>154</v>
      </c>
      <c r="E181" s="109"/>
      <c r="F181" s="109">
        <v>0</v>
      </c>
      <c r="G181" s="96" t="e">
        <f>F181/#REF!*100</f>
        <v>#REF!</v>
      </c>
      <c r="H181" s="171" t="e">
        <f t="shared" si="8"/>
        <v>#DIV/0!</v>
      </c>
    </row>
    <row r="182" spans="1:8" ht="15" customHeight="1" x14ac:dyDescent="0.25">
      <c r="A182" s="150">
        <v>424</v>
      </c>
      <c r="B182" s="151"/>
      <c r="C182" s="145"/>
      <c r="D182" s="145" t="s">
        <v>331</v>
      </c>
      <c r="E182" s="109"/>
      <c r="F182" s="109">
        <v>162.63</v>
      </c>
      <c r="G182" s="96"/>
      <c r="H182" s="171"/>
    </row>
    <row r="183" spans="1:8" ht="15" customHeight="1" x14ac:dyDescent="0.25">
      <c r="A183" s="150">
        <v>42411</v>
      </c>
      <c r="B183" s="151"/>
      <c r="C183" s="145"/>
      <c r="D183" s="145" t="s">
        <v>157</v>
      </c>
      <c r="E183" s="109">
        <v>900</v>
      </c>
      <c r="F183" s="109">
        <v>162.63</v>
      </c>
      <c r="G183" s="96" t="e">
        <f>F183/#REF!*100</f>
        <v>#REF!</v>
      </c>
      <c r="H183" s="171">
        <f t="shared" si="8"/>
        <v>18.07</v>
      </c>
    </row>
    <row r="184" spans="1:8" s="30" customFormat="1" ht="15" customHeight="1" x14ac:dyDescent="0.25">
      <c r="A184" s="260" t="s">
        <v>70</v>
      </c>
      <c r="B184" s="261"/>
      <c r="C184" s="262"/>
      <c r="D184" s="136" t="s">
        <v>49</v>
      </c>
      <c r="E184" s="137">
        <v>1318600</v>
      </c>
      <c r="F184" s="137">
        <v>1457110.42</v>
      </c>
      <c r="G184" s="96" t="e">
        <f>F184/#REF!*100</f>
        <v>#REF!</v>
      </c>
      <c r="H184" s="171">
        <f t="shared" si="8"/>
        <v>110.5043546185348</v>
      </c>
    </row>
    <row r="185" spans="1:8" s="29" customFormat="1" ht="15" customHeight="1" x14ac:dyDescent="0.25">
      <c r="A185" s="172">
        <v>3</v>
      </c>
      <c r="B185" s="135"/>
      <c r="C185" s="136"/>
      <c r="D185" s="136" t="s">
        <v>18</v>
      </c>
      <c r="E185" s="137">
        <v>1288600</v>
      </c>
      <c r="F185" s="137">
        <v>1455855.03</v>
      </c>
      <c r="G185" s="96" t="e">
        <f>F185/#REF!*100</f>
        <v>#REF!</v>
      </c>
      <c r="H185" s="171">
        <f t="shared" si="8"/>
        <v>112.97959258109576</v>
      </c>
    </row>
    <row r="186" spans="1:8" s="28" customFormat="1" ht="15" customHeight="1" x14ac:dyDescent="0.25">
      <c r="A186" s="131">
        <v>31</v>
      </c>
      <c r="B186" s="132"/>
      <c r="C186" s="133"/>
      <c r="D186" s="133" t="s">
        <v>19</v>
      </c>
      <c r="E186" s="134">
        <v>1111800</v>
      </c>
      <c r="F186" s="134">
        <v>1319422.03</v>
      </c>
      <c r="G186" s="96" t="e">
        <f>F186/#REF!*100</f>
        <v>#REF!</v>
      </c>
      <c r="H186" s="171">
        <f t="shared" si="8"/>
        <v>118.67440456916711</v>
      </c>
    </row>
    <row r="187" spans="1:8" s="27" customFormat="1" ht="15" customHeight="1" x14ac:dyDescent="0.25">
      <c r="A187" s="138">
        <v>311</v>
      </c>
      <c r="B187" s="139"/>
      <c r="C187" s="140"/>
      <c r="D187" s="140" t="s">
        <v>111</v>
      </c>
      <c r="E187" s="141"/>
      <c r="F187" s="141">
        <v>1099552.28</v>
      </c>
      <c r="G187" s="107" t="e">
        <f>F187/#REF!*100</f>
        <v>#REF!</v>
      </c>
      <c r="H187" s="201" t="e">
        <f t="shared" si="8"/>
        <v>#DIV/0!</v>
      </c>
    </row>
    <row r="188" spans="1:8" ht="15" customHeight="1" x14ac:dyDescent="0.25">
      <c r="A188" s="150">
        <v>3111</v>
      </c>
      <c r="B188" s="155"/>
      <c r="C188" s="145"/>
      <c r="D188" s="145" t="s">
        <v>112</v>
      </c>
      <c r="E188" s="109"/>
      <c r="F188" s="109">
        <v>1061040.75</v>
      </c>
      <c r="G188" s="96" t="e">
        <f>F188/#REF!*100</f>
        <v>#REF!</v>
      </c>
      <c r="H188" s="171" t="e">
        <f t="shared" si="8"/>
        <v>#DIV/0!</v>
      </c>
    </row>
    <row r="189" spans="1:8" ht="15" customHeight="1" x14ac:dyDescent="0.25">
      <c r="A189" s="150">
        <v>3113</v>
      </c>
      <c r="B189" s="151"/>
      <c r="C189" s="145"/>
      <c r="D189" s="145" t="s">
        <v>113</v>
      </c>
      <c r="E189" s="109"/>
      <c r="F189" s="109">
        <v>16301.3</v>
      </c>
      <c r="G189" s="96" t="e">
        <f>F189/#REF!*100</f>
        <v>#REF!</v>
      </c>
      <c r="H189" s="171" t="e">
        <f t="shared" si="8"/>
        <v>#DIV/0!</v>
      </c>
    </row>
    <row r="190" spans="1:8" ht="15" customHeight="1" x14ac:dyDescent="0.25">
      <c r="A190" s="150">
        <v>3114</v>
      </c>
      <c r="B190" s="151"/>
      <c r="C190" s="145"/>
      <c r="D190" s="145" t="s">
        <v>114</v>
      </c>
      <c r="E190" s="109"/>
      <c r="F190" s="109">
        <v>22210.23</v>
      </c>
      <c r="G190" s="96" t="e">
        <f>F190/#REF!*100</f>
        <v>#REF!</v>
      </c>
      <c r="H190" s="171" t="e">
        <f t="shared" si="8"/>
        <v>#DIV/0!</v>
      </c>
    </row>
    <row r="191" spans="1:8" s="27" customFormat="1" ht="15" customHeight="1" x14ac:dyDescent="0.25">
      <c r="A191" s="138">
        <v>312</v>
      </c>
      <c r="B191" s="139"/>
      <c r="C191" s="140"/>
      <c r="D191" s="140" t="s">
        <v>115</v>
      </c>
      <c r="E191" s="100"/>
      <c r="F191" s="100">
        <v>44154.04</v>
      </c>
      <c r="G191" s="107" t="e">
        <f>F191/#REF!*100</f>
        <v>#REF!</v>
      </c>
      <c r="H191" s="201" t="e">
        <f t="shared" si="8"/>
        <v>#DIV/0!</v>
      </c>
    </row>
    <row r="192" spans="1:8" ht="15" customHeight="1" x14ac:dyDescent="0.25">
      <c r="A192" s="150">
        <v>3121</v>
      </c>
      <c r="B192" s="151"/>
      <c r="C192" s="145"/>
      <c r="D192" s="145" t="s">
        <v>115</v>
      </c>
      <c r="E192" s="109"/>
      <c r="F192" s="109">
        <v>44154.04</v>
      </c>
      <c r="G192" s="96" t="e">
        <f>F192/#REF!*100</f>
        <v>#REF!</v>
      </c>
      <c r="H192" s="171" t="e">
        <f t="shared" si="8"/>
        <v>#DIV/0!</v>
      </c>
    </row>
    <row r="193" spans="1:8" s="27" customFormat="1" ht="15" customHeight="1" x14ac:dyDescent="0.25">
      <c r="A193" s="138">
        <v>313</v>
      </c>
      <c r="B193" s="139"/>
      <c r="C193" s="140"/>
      <c r="D193" s="140" t="s">
        <v>121</v>
      </c>
      <c r="E193" s="100"/>
      <c r="F193" s="100">
        <v>175715.71</v>
      </c>
      <c r="G193" s="107" t="e">
        <f>F193/#REF!*100</f>
        <v>#REF!</v>
      </c>
      <c r="H193" s="201" t="e">
        <f t="shared" si="8"/>
        <v>#DIV/0!</v>
      </c>
    </row>
    <row r="194" spans="1:8" ht="15" customHeight="1" x14ac:dyDescent="0.25">
      <c r="A194" s="150">
        <v>3132</v>
      </c>
      <c r="B194" s="151"/>
      <c r="C194" s="145"/>
      <c r="D194" s="145" t="s">
        <v>171</v>
      </c>
      <c r="E194" s="109"/>
      <c r="F194" s="109">
        <v>175715.71</v>
      </c>
      <c r="G194" s="96" t="e">
        <f>F194/#REF!*100</f>
        <v>#REF!</v>
      </c>
      <c r="H194" s="171" t="e">
        <f t="shared" si="8"/>
        <v>#DIV/0!</v>
      </c>
    </row>
    <row r="195" spans="1:8" s="28" customFormat="1" ht="15" customHeight="1" x14ac:dyDescent="0.25">
      <c r="A195" s="131">
        <v>32</v>
      </c>
      <c r="B195" s="132"/>
      <c r="C195" s="133"/>
      <c r="D195" s="133" t="s">
        <v>30</v>
      </c>
      <c r="E195" s="134">
        <v>145300</v>
      </c>
      <c r="F195" s="134">
        <v>118873.52</v>
      </c>
      <c r="G195" s="96" t="e">
        <f>F195/#REF!*100</f>
        <v>#REF!</v>
      </c>
      <c r="H195" s="171">
        <f t="shared" si="8"/>
        <v>81.812470750172068</v>
      </c>
    </row>
    <row r="196" spans="1:8" s="27" customFormat="1" ht="15" customHeight="1" x14ac:dyDescent="0.25">
      <c r="A196" s="138">
        <v>321</v>
      </c>
      <c r="B196" s="139"/>
      <c r="C196" s="140"/>
      <c r="D196" s="140" t="s">
        <v>123</v>
      </c>
      <c r="E196" s="141"/>
      <c r="F196" s="141">
        <v>44953.9</v>
      </c>
      <c r="G196" s="107" t="e">
        <f>F196/#REF!*100</f>
        <v>#REF!</v>
      </c>
      <c r="H196" s="201" t="e">
        <f t="shared" si="8"/>
        <v>#DIV/0!</v>
      </c>
    </row>
    <row r="197" spans="1:8" ht="15" customHeight="1" x14ac:dyDescent="0.25">
      <c r="A197" s="150">
        <v>3211</v>
      </c>
      <c r="B197" s="151"/>
      <c r="C197" s="145"/>
      <c r="D197" s="145" t="s">
        <v>124</v>
      </c>
      <c r="E197" s="109"/>
      <c r="F197" s="109">
        <v>155</v>
      </c>
      <c r="G197" s="96" t="e">
        <f>F197/#REF!*100</f>
        <v>#REF!</v>
      </c>
      <c r="H197" s="171" t="e">
        <f t="shared" si="8"/>
        <v>#DIV/0!</v>
      </c>
    </row>
    <row r="198" spans="1:8" ht="15" customHeight="1" x14ac:dyDescent="0.25">
      <c r="A198" s="150">
        <v>3212</v>
      </c>
      <c r="B198" s="151"/>
      <c r="C198" s="145"/>
      <c r="D198" s="145" t="s">
        <v>167</v>
      </c>
      <c r="E198" s="109"/>
      <c r="F198" s="109">
        <v>44798.9</v>
      </c>
      <c r="G198" s="96" t="e">
        <f>F198/#REF!*100</f>
        <v>#REF!</v>
      </c>
      <c r="H198" s="171" t="e">
        <f t="shared" si="8"/>
        <v>#DIV/0!</v>
      </c>
    </row>
    <row r="199" spans="1:8" ht="15" customHeight="1" x14ac:dyDescent="0.25">
      <c r="A199" s="150">
        <v>3213</v>
      </c>
      <c r="B199" s="151"/>
      <c r="C199" s="145"/>
      <c r="D199" s="145" t="s">
        <v>196</v>
      </c>
      <c r="E199" s="109">
        <v>0</v>
      </c>
      <c r="F199" s="109">
        <v>0</v>
      </c>
      <c r="G199" s="96" t="e">
        <f>F199/#REF!*100</f>
        <v>#REF!</v>
      </c>
      <c r="H199" s="171" t="e">
        <f t="shared" si="8"/>
        <v>#DIV/0!</v>
      </c>
    </row>
    <row r="200" spans="1:8" s="27" customFormat="1" ht="15" customHeight="1" x14ac:dyDescent="0.25">
      <c r="A200" s="138">
        <v>322</v>
      </c>
      <c r="B200" s="139"/>
      <c r="C200" s="140"/>
      <c r="D200" s="140" t="s">
        <v>158</v>
      </c>
      <c r="E200" s="100">
        <v>0</v>
      </c>
      <c r="F200" s="100">
        <v>69933.87</v>
      </c>
      <c r="G200" s="107" t="e">
        <f>F200/#REF!*100</f>
        <v>#REF!</v>
      </c>
      <c r="H200" s="201" t="e">
        <f t="shared" si="8"/>
        <v>#DIV/0!</v>
      </c>
    </row>
    <row r="201" spans="1:8" ht="15" customHeight="1" x14ac:dyDescent="0.25">
      <c r="A201" s="150">
        <v>3221</v>
      </c>
      <c r="B201" s="151"/>
      <c r="C201" s="145"/>
      <c r="D201" s="145" t="s">
        <v>159</v>
      </c>
      <c r="E201" s="109">
        <v>0</v>
      </c>
      <c r="F201" s="109">
        <v>23.25</v>
      </c>
      <c r="G201" s="96" t="e">
        <f>F201/#REF!*100</f>
        <v>#REF!</v>
      </c>
      <c r="H201" s="171" t="e">
        <f t="shared" si="8"/>
        <v>#DIV/0!</v>
      </c>
    </row>
    <row r="202" spans="1:8" ht="15" customHeight="1" x14ac:dyDescent="0.25">
      <c r="A202" s="150">
        <v>3222</v>
      </c>
      <c r="B202" s="151"/>
      <c r="C202" s="145"/>
      <c r="D202" s="145" t="s">
        <v>195</v>
      </c>
      <c r="E202" s="160">
        <v>0</v>
      </c>
      <c r="F202" s="160">
        <v>69910.62</v>
      </c>
      <c r="G202" s="96" t="e">
        <f>F202/#REF!*100</f>
        <v>#REF!</v>
      </c>
      <c r="H202" s="171" t="e">
        <f t="shared" si="8"/>
        <v>#DIV/0!</v>
      </c>
    </row>
    <row r="203" spans="1:8" s="27" customFormat="1" ht="15" customHeight="1" x14ac:dyDescent="0.25">
      <c r="A203" s="138">
        <v>323</v>
      </c>
      <c r="B203" s="139"/>
      <c r="C203" s="140"/>
      <c r="D203" s="140" t="s">
        <v>134</v>
      </c>
      <c r="E203" s="141">
        <f t="shared" ref="E203" si="9">E204+E205</f>
        <v>0</v>
      </c>
      <c r="F203" s="141">
        <v>0</v>
      </c>
      <c r="G203" s="107" t="e">
        <f>F203/#REF!*100</f>
        <v>#REF!</v>
      </c>
      <c r="H203" s="201" t="e">
        <f t="shared" si="8"/>
        <v>#DIV/0!</v>
      </c>
    </row>
    <row r="204" spans="1:8" ht="15" customHeight="1" x14ac:dyDescent="0.25">
      <c r="A204" s="150">
        <v>3231</v>
      </c>
      <c r="B204" s="151"/>
      <c r="C204" s="145"/>
      <c r="D204" s="145" t="s">
        <v>130</v>
      </c>
      <c r="E204" s="109"/>
      <c r="F204" s="109">
        <v>0</v>
      </c>
      <c r="G204" s="96" t="e">
        <f>F204/#REF!*100</f>
        <v>#REF!</v>
      </c>
      <c r="H204" s="171" t="e">
        <f t="shared" si="8"/>
        <v>#DIV/0!</v>
      </c>
    </row>
    <row r="205" spans="1:8" ht="15" customHeight="1" x14ac:dyDescent="0.25">
      <c r="A205" s="150">
        <v>3236</v>
      </c>
      <c r="B205" s="151"/>
      <c r="C205" s="145"/>
      <c r="D205" s="145" t="s">
        <v>164</v>
      </c>
      <c r="E205" s="109"/>
      <c r="F205" s="109">
        <v>0</v>
      </c>
      <c r="G205" s="96" t="e">
        <f>F205/#REF!*100</f>
        <v>#REF!</v>
      </c>
      <c r="H205" s="171" t="e">
        <f t="shared" si="8"/>
        <v>#DIV/0!</v>
      </c>
    </row>
    <row r="206" spans="1:8" s="27" customFormat="1" ht="15" customHeight="1" x14ac:dyDescent="0.25">
      <c r="A206" s="138">
        <v>329</v>
      </c>
      <c r="B206" s="139"/>
      <c r="C206" s="140"/>
      <c r="D206" s="140" t="s">
        <v>165</v>
      </c>
      <c r="E206" s="141"/>
      <c r="F206" s="141">
        <v>3985.75</v>
      </c>
      <c r="G206" s="107" t="e">
        <f>F206/#REF!*100</f>
        <v>#REF!</v>
      </c>
      <c r="H206" s="201" t="e">
        <f t="shared" si="8"/>
        <v>#DIV/0!</v>
      </c>
    </row>
    <row r="207" spans="1:8" ht="15" customHeight="1" x14ac:dyDescent="0.25">
      <c r="A207" s="150">
        <v>3295</v>
      </c>
      <c r="B207" s="151"/>
      <c r="C207" s="145"/>
      <c r="D207" s="145" t="s">
        <v>146</v>
      </c>
      <c r="E207" s="109"/>
      <c r="F207" s="109">
        <v>3976</v>
      </c>
      <c r="G207" s="96" t="e">
        <f>F207/#REF!*100</f>
        <v>#REF!</v>
      </c>
      <c r="H207" s="171" t="e">
        <f t="shared" si="8"/>
        <v>#DIV/0!</v>
      </c>
    </row>
    <row r="208" spans="1:8" ht="15" customHeight="1" x14ac:dyDescent="0.25">
      <c r="A208" s="150">
        <v>32931</v>
      </c>
      <c r="B208" s="151"/>
      <c r="C208" s="145"/>
      <c r="D208" s="145" t="s">
        <v>249</v>
      </c>
      <c r="E208" s="109"/>
      <c r="F208" s="109">
        <v>9.75</v>
      </c>
      <c r="G208" s="96" t="e">
        <f>F208/#REF!*100</f>
        <v>#REF!</v>
      </c>
      <c r="H208" s="171" t="e">
        <f t="shared" si="8"/>
        <v>#DIV/0!</v>
      </c>
    </row>
    <row r="209" spans="1:8" s="28" customFormat="1" ht="15" customHeight="1" x14ac:dyDescent="0.25">
      <c r="A209" s="131">
        <v>37</v>
      </c>
      <c r="B209" s="132"/>
      <c r="C209" s="133"/>
      <c r="D209" s="133" t="s">
        <v>92</v>
      </c>
      <c r="E209" s="96">
        <v>30500</v>
      </c>
      <c r="F209" s="96">
        <v>16888.98</v>
      </c>
      <c r="G209" s="96" t="e">
        <f>F209/#REF!*100</f>
        <v>#REF!</v>
      </c>
      <c r="H209" s="171">
        <f t="shared" si="8"/>
        <v>55.373704918032786</v>
      </c>
    </row>
    <row r="210" spans="1:8" s="27" customFormat="1" ht="15" customHeight="1" x14ac:dyDescent="0.25">
      <c r="A210" s="138">
        <v>3721</v>
      </c>
      <c r="B210" s="139"/>
      <c r="C210" s="140"/>
      <c r="D210" s="140" t="s">
        <v>246</v>
      </c>
      <c r="E210" s="100"/>
      <c r="F210" s="100">
        <v>339.6</v>
      </c>
      <c r="G210" s="107" t="e">
        <f>F210/#REF!*100</f>
        <v>#REF!</v>
      </c>
      <c r="H210" s="201" t="e">
        <f t="shared" si="8"/>
        <v>#DIV/0!</v>
      </c>
    </row>
    <row r="211" spans="1:8" ht="15" customHeight="1" x14ac:dyDescent="0.25">
      <c r="A211" s="150">
        <v>3722</v>
      </c>
      <c r="B211" s="151"/>
      <c r="C211" s="145"/>
      <c r="D211" s="145" t="s">
        <v>172</v>
      </c>
      <c r="E211" s="109"/>
      <c r="F211" s="109">
        <v>16549.38</v>
      </c>
      <c r="G211" s="96" t="e">
        <f>F211/#REF!*100</f>
        <v>#REF!</v>
      </c>
      <c r="H211" s="171" t="e">
        <f t="shared" si="8"/>
        <v>#DIV/0!</v>
      </c>
    </row>
    <row r="212" spans="1:8" s="28" customFormat="1" ht="15" customHeight="1" x14ac:dyDescent="0.25">
      <c r="A212" s="131">
        <v>38</v>
      </c>
      <c r="B212" s="132"/>
      <c r="C212" s="133"/>
      <c r="D212" s="133" t="s">
        <v>183</v>
      </c>
      <c r="E212" s="134">
        <v>1000</v>
      </c>
      <c r="F212" s="134">
        <v>670.5</v>
      </c>
      <c r="G212" s="96" t="e">
        <f>F212/#REF!*100</f>
        <v>#REF!</v>
      </c>
      <c r="H212" s="171">
        <f t="shared" si="8"/>
        <v>67.05</v>
      </c>
    </row>
    <row r="213" spans="1:8" s="27" customFormat="1" ht="15" customHeight="1" x14ac:dyDescent="0.25">
      <c r="A213" s="138">
        <v>381</v>
      </c>
      <c r="B213" s="139"/>
      <c r="C213" s="140"/>
      <c r="D213" s="140" t="s">
        <v>106</v>
      </c>
      <c r="E213" s="141"/>
      <c r="F213" s="141">
        <v>670.5</v>
      </c>
      <c r="G213" s="107" t="e">
        <f>F213/#REF!*100</f>
        <v>#REF!</v>
      </c>
      <c r="H213" s="201" t="e">
        <f t="shared" si="8"/>
        <v>#DIV/0!</v>
      </c>
    </row>
    <row r="214" spans="1:8" ht="15" customHeight="1" x14ac:dyDescent="0.25">
      <c r="A214" s="150">
        <v>3812</v>
      </c>
      <c r="B214" s="151"/>
      <c r="C214" s="145"/>
      <c r="D214" s="145" t="s">
        <v>184</v>
      </c>
      <c r="E214" s="109"/>
      <c r="F214" s="109">
        <v>670.5</v>
      </c>
      <c r="G214" s="96" t="e">
        <f>F214/#REF!*100</f>
        <v>#REF!</v>
      </c>
      <c r="H214" s="171" t="e">
        <f t="shared" si="8"/>
        <v>#DIV/0!</v>
      </c>
    </row>
    <row r="215" spans="1:8" s="29" customFormat="1" ht="15" customHeight="1" x14ac:dyDescent="0.25">
      <c r="A215" s="172">
        <v>4</v>
      </c>
      <c r="B215" s="135"/>
      <c r="C215" s="136"/>
      <c r="D215" s="136" t="s">
        <v>88</v>
      </c>
      <c r="E215" s="107">
        <v>30000</v>
      </c>
      <c r="F215" s="107">
        <v>1255.3900000000001</v>
      </c>
      <c r="G215" s="96" t="e">
        <f>F215/#REF!*100</f>
        <v>#REF!</v>
      </c>
      <c r="H215" s="171">
        <f t="shared" si="8"/>
        <v>4.1846333333333341</v>
      </c>
    </row>
    <row r="216" spans="1:8" s="28" customFormat="1" ht="15" customHeight="1" x14ac:dyDescent="0.25">
      <c r="A216" s="131">
        <v>42</v>
      </c>
      <c r="B216" s="132"/>
      <c r="C216" s="133"/>
      <c r="D216" s="133" t="s">
        <v>89</v>
      </c>
      <c r="E216" s="96">
        <v>30000</v>
      </c>
      <c r="F216" s="96">
        <v>1255.3900000000001</v>
      </c>
      <c r="G216" s="96" t="e">
        <f>F216/#REF!*100</f>
        <v>#REF!</v>
      </c>
      <c r="H216" s="171">
        <f t="shared" si="8"/>
        <v>4.1846333333333341</v>
      </c>
    </row>
    <row r="217" spans="1:8" s="27" customFormat="1" ht="15" customHeight="1" x14ac:dyDescent="0.25">
      <c r="A217" s="138">
        <v>424</v>
      </c>
      <c r="B217" s="139"/>
      <c r="C217" s="140"/>
      <c r="D217" s="140" t="s">
        <v>157</v>
      </c>
      <c r="E217" s="100">
        <v>30000</v>
      </c>
      <c r="F217" s="100">
        <v>1255.3900000000001</v>
      </c>
      <c r="G217" s="107" t="e">
        <f>F217/#REF!*100</f>
        <v>#REF!</v>
      </c>
      <c r="H217" s="201">
        <f t="shared" si="8"/>
        <v>4.1846333333333341</v>
      </c>
    </row>
    <row r="218" spans="1:8" ht="15" customHeight="1" x14ac:dyDescent="0.25">
      <c r="A218" s="150">
        <v>4241</v>
      </c>
      <c r="B218" s="151"/>
      <c r="C218" s="145"/>
      <c r="D218" s="145" t="s">
        <v>157</v>
      </c>
      <c r="E218" s="109">
        <v>30000</v>
      </c>
      <c r="F218" s="109">
        <v>1255.3900000000001</v>
      </c>
      <c r="G218" s="96" t="e">
        <f>F218/#REF!*100</f>
        <v>#REF!</v>
      </c>
      <c r="H218" s="171">
        <f t="shared" si="8"/>
        <v>4.1846333333333341</v>
      </c>
    </row>
    <row r="219" spans="1:8" s="29" customFormat="1" ht="15" customHeight="1" x14ac:dyDescent="0.25">
      <c r="A219" s="260" t="s">
        <v>71</v>
      </c>
      <c r="B219" s="261"/>
      <c r="C219" s="262"/>
      <c r="D219" s="136" t="s">
        <v>232</v>
      </c>
      <c r="E219" s="107">
        <v>78600</v>
      </c>
      <c r="F219" s="107">
        <v>63411.14</v>
      </c>
      <c r="G219" s="96" t="e">
        <f>F219/#REF!*100</f>
        <v>#REF!</v>
      </c>
      <c r="H219" s="171">
        <f t="shared" si="8"/>
        <v>80.675750636132321</v>
      </c>
    </row>
    <row r="220" spans="1:8" s="29" customFormat="1" ht="15" customHeight="1" x14ac:dyDescent="0.25">
      <c r="A220" s="172">
        <v>3</v>
      </c>
      <c r="B220" s="135"/>
      <c r="C220" s="136"/>
      <c r="D220" s="136" t="s">
        <v>18</v>
      </c>
      <c r="E220" s="137">
        <v>58600</v>
      </c>
      <c r="F220" s="137">
        <v>48640.01</v>
      </c>
      <c r="G220" s="96" t="e">
        <f>F220/#REF!*100</f>
        <v>#REF!</v>
      </c>
      <c r="H220" s="171">
        <f t="shared" si="8"/>
        <v>83.003430034129693</v>
      </c>
    </row>
    <row r="221" spans="1:8" s="28" customFormat="1" ht="15" customHeight="1" x14ac:dyDescent="0.25">
      <c r="A221" s="131">
        <v>31</v>
      </c>
      <c r="B221" s="132"/>
      <c r="C221" s="133"/>
      <c r="D221" s="133" t="s">
        <v>19</v>
      </c>
      <c r="E221" s="134">
        <v>38600</v>
      </c>
      <c r="F221" s="134">
        <v>44260.63</v>
      </c>
      <c r="G221" s="96" t="e">
        <f>F221/#REF!*100</f>
        <v>#REF!</v>
      </c>
      <c r="H221" s="171">
        <f t="shared" si="8"/>
        <v>114.66484455958548</v>
      </c>
    </row>
    <row r="222" spans="1:8" ht="15" customHeight="1" x14ac:dyDescent="0.25">
      <c r="A222" s="150">
        <v>311</v>
      </c>
      <c r="B222" s="151"/>
      <c r="C222" s="145"/>
      <c r="D222" s="145" t="s">
        <v>111</v>
      </c>
      <c r="E222" s="109"/>
      <c r="F222" s="109">
        <v>36510.29</v>
      </c>
      <c r="G222" s="96" t="e">
        <f>F222/#REF!*100</f>
        <v>#REF!</v>
      </c>
      <c r="H222" s="171" t="e">
        <f t="shared" si="8"/>
        <v>#DIV/0!</v>
      </c>
    </row>
    <row r="223" spans="1:8" ht="15" customHeight="1" x14ac:dyDescent="0.25">
      <c r="A223" s="150">
        <v>3111</v>
      </c>
      <c r="B223" s="151"/>
      <c r="C223" s="145"/>
      <c r="D223" s="145" t="s">
        <v>334</v>
      </c>
      <c r="E223" s="109"/>
      <c r="F223" s="109">
        <v>36094.42</v>
      </c>
      <c r="G223" s="96"/>
      <c r="H223" s="171"/>
    </row>
    <row r="224" spans="1:8" ht="15" customHeight="1" x14ac:dyDescent="0.25">
      <c r="A224" s="150">
        <v>3113</v>
      </c>
      <c r="B224" s="151"/>
      <c r="C224" s="145"/>
      <c r="D224" s="145" t="s">
        <v>335</v>
      </c>
      <c r="E224" s="109"/>
      <c r="F224" s="109">
        <v>415.87</v>
      </c>
      <c r="G224" s="96" t="e">
        <f>F224/#REF!*100</f>
        <v>#REF!</v>
      </c>
      <c r="H224" s="171" t="e">
        <f t="shared" si="8"/>
        <v>#DIV/0!</v>
      </c>
    </row>
    <row r="225" spans="1:8" s="27" customFormat="1" ht="15" customHeight="1" x14ac:dyDescent="0.25">
      <c r="A225" s="138">
        <v>312</v>
      </c>
      <c r="B225" s="139"/>
      <c r="C225" s="140"/>
      <c r="D225" s="140" t="s">
        <v>252</v>
      </c>
      <c r="E225" s="100"/>
      <c r="F225" s="100">
        <v>1800</v>
      </c>
      <c r="G225" s="107" t="e">
        <f>F225/#REF!*100</f>
        <v>#REF!</v>
      </c>
      <c r="H225" s="201" t="e">
        <f t="shared" si="8"/>
        <v>#DIV/0!</v>
      </c>
    </row>
    <row r="226" spans="1:8" ht="15" customHeight="1" x14ac:dyDescent="0.25">
      <c r="A226" s="150">
        <v>3121</v>
      </c>
      <c r="B226" s="151"/>
      <c r="C226" s="145"/>
      <c r="D226" s="145" t="s">
        <v>115</v>
      </c>
      <c r="E226" s="109"/>
      <c r="F226" s="109">
        <v>1800</v>
      </c>
      <c r="G226" s="96" t="e">
        <f>F226/#REF!*100</f>
        <v>#REF!</v>
      </c>
      <c r="H226" s="171" t="e">
        <f t="shared" si="8"/>
        <v>#DIV/0!</v>
      </c>
    </row>
    <row r="227" spans="1:8" s="27" customFormat="1" ht="15" customHeight="1" x14ac:dyDescent="0.25">
      <c r="A227" s="138">
        <v>313</v>
      </c>
      <c r="B227" s="139"/>
      <c r="C227" s="140"/>
      <c r="D227" s="140" t="s">
        <v>121</v>
      </c>
      <c r="E227" s="100"/>
      <c r="F227" s="100">
        <v>5950.34</v>
      </c>
      <c r="G227" s="107" t="e">
        <f>F227/#REF!*100</f>
        <v>#REF!</v>
      </c>
      <c r="H227" s="201" t="e">
        <f t="shared" si="8"/>
        <v>#DIV/0!</v>
      </c>
    </row>
    <row r="228" spans="1:8" ht="15" customHeight="1" x14ac:dyDescent="0.25">
      <c r="A228" s="150">
        <v>3132</v>
      </c>
      <c r="B228" s="151"/>
      <c r="C228" s="145"/>
      <c r="D228" s="145" t="s">
        <v>171</v>
      </c>
      <c r="E228" s="109"/>
      <c r="F228" s="109">
        <v>5950.34</v>
      </c>
      <c r="G228" s="96" t="e">
        <f>F228/#REF!*100</f>
        <v>#REF!</v>
      </c>
      <c r="H228" s="171" t="e">
        <f t="shared" si="8"/>
        <v>#DIV/0!</v>
      </c>
    </row>
    <row r="229" spans="1:8" s="28" customFormat="1" ht="15" customHeight="1" x14ac:dyDescent="0.25">
      <c r="A229" s="131">
        <v>32</v>
      </c>
      <c r="B229" s="132"/>
      <c r="C229" s="133"/>
      <c r="D229" s="133" t="s">
        <v>30</v>
      </c>
      <c r="E229" s="134">
        <v>20000</v>
      </c>
      <c r="F229" s="134">
        <v>4379.38</v>
      </c>
      <c r="G229" s="96" t="e">
        <f>F229/#REF!*100</f>
        <v>#REF!</v>
      </c>
      <c r="H229" s="171">
        <f t="shared" si="8"/>
        <v>21.896899999999999</v>
      </c>
    </row>
    <row r="230" spans="1:8" s="27" customFormat="1" ht="15" customHeight="1" x14ac:dyDescent="0.25">
      <c r="A230" s="138">
        <v>321</v>
      </c>
      <c r="B230" s="139"/>
      <c r="C230" s="140"/>
      <c r="D230" s="140" t="s">
        <v>123</v>
      </c>
      <c r="E230" s="100"/>
      <c r="F230" s="100">
        <v>604.92999999999995</v>
      </c>
      <c r="G230" s="107" t="e">
        <f>F230/#REF!*100</f>
        <v>#REF!</v>
      </c>
      <c r="H230" s="201" t="e">
        <f t="shared" si="8"/>
        <v>#DIV/0!</v>
      </c>
    </row>
    <row r="231" spans="1:8" ht="15" customHeight="1" x14ac:dyDescent="0.25">
      <c r="A231" s="150">
        <v>3212</v>
      </c>
      <c r="B231" s="151"/>
      <c r="C231" s="145"/>
      <c r="D231" s="145" t="s">
        <v>167</v>
      </c>
      <c r="E231" s="109"/>
      <c r="F231" s="109">
        <v>604.92999999999995</v>
      </c>
      <c r="G231" s="96" t="e">
        <f>F231/#REF!*100</f>
        <v>#REF!</v>
      </c>
      <c r="H231" s="171" t="e">
        <f t="shared" si="8"/>
        <v>#DIV/0!</v>
      </c>
    </row>
    <row r="232" spans="1:8" s="27" customFormat="1" ht="15" customHeight="1" x14ac:dyDescent="0.25">
      <c r="A232" s="138">
        <v>322</v>
      </c>
      <c r="B232" s="139"/>
      <c r="C232" s="140"/>
      <c r="D232" s="140" t="s">
        <v>158</v>
      </c>
      <c r="E232" s="100"/>
      <c r="F232" s="100">
        <v>136.02000000000001</v>
      </c>
      <c r="G232" s="107" t="e">
        <f>F232/#REF!*100</f>
        <v>#REF!</v>
      </c>
      <c r="H232" s="201" t="e">
        <f t="shared" si="8"/>
        <v>#DIV/0!</v>
      </c>
    </row>
    <row r="233" spans="1:8" ht="15" customHeight="1" x14ac:dyDescent="0.25">
      <c r="A233" s="150">
        <v>3221</v>
      </c>
      <c r="B233" s="151"/>
      <c r="C233" s="145"/>
      <c r="D233" s="145" t="s">
        <v>159</v>
      </c>
      <c r="E233" s="109"/>
      <c r="F233" s="109">
        <v>136.02000000000001</v>
      </c>
      <c r="G233" s="96" t="e">
        <f>F233/#REF!*100</f>
        <v>#REF!</v>
      </c>
      <c r="H233" s="171" t="e">
        <f t="shared" si="8"/>
        <v>#DIV/0!</v>
      </c>
    </row>
    <row r="234" spans="1:8" ht="15" customHeight="1" x14ac:dyDescent="0.25">
      <c r="A234" s="150">
        <v>323</v>
      </c>
      <c r="B234" s="151"/>
      <c r="C234" s="145"/>
      <c r="D234" s="145" t="s">
        <v>134</v>
      </c>
      <c r="E234" s="109"/>
      <c r="F234" s="109">
        <v>2600</v>
      </c>
      <c r="G234" s="96"/>
      <c r="H234" s="171"/>
    </row>
    <row r="235" spans="1:8" ht="15" customHeight="1" x14ac:dyDescent="0.25">
      <c r="A235" s="150">
        <v>3231</v>
      </c>
      <c r="B235" s="151"/>
      <c r="C235" s="145"/>
      <c r="D235" s="145" t="s">
        <v>336</v>
      </c>
      <c r="E235" s="109"/>
      <c r="F235" s="109">
        <v>2600</v>
      </c>
      <c r="G235" s="96"/>
      <c r="H235" s="171"/>
    </row>
    <row r="236" spans="1:8" ht="15" customHeight="1" x14ac:dyDescent="0.25">
      <c r="A236" s="150">
        <v>329</v>
      </c>
      <c r="B236" s="151"/>
      <c r="C236" s="145"/>
      <c r="D236" s="145" t="s">
        <v>338</v>
      </c>
      <c r="E236" s="109"/>
      <c r="F236" s="109">
        <v>1038.43</v>
      </c>
      <c r="G236" s="96"/>
      <c r="H236" s="171"/>
    </row>
    <row r="237" spans="1:8" ht="15" customHeight="1" x14ac:dyDescent="0.25">
      <c r="A237" s="150">
        <v>3299</v>
      </c>
      <c r="B237" s="151"/>
      <c r="C237" s="145"/>
      <c r="D237" s="145" t="s">
        <v>337</v>
      </c>
      <c r="E237" s="109"/>
      <c r="F237" s="109">
        <v>1038.43</v>
      </c>
      <c r="G237" s="96"/>
      <c r="H237" s="171"/>
    </row>
    <row r="238" spans="1:8" ht="15" customHeight="1" x14ac:dyDescent="0.25">
      <c r="A238" s="150"/>
      <c r="B238" s="151">
        <v>4</v>
      </c>
      <c r="C238" s="145"/>
      <c r="D238" s="145" t="s">
        <v>243</v>
      </c>
      <c r="E238" s="109"/>
      <c r="F238" s="109">
        <v>14771.13</v>
      </c>
      <c r="G238" s="96"/>
      <c r="H238" s="171"/>
    </row>
    <row r="239" spans="1:8" ht="15" customHeight="1" x14ac:dyDescent="0.25">
      <c r="A239" s="150"/>
      <c r="B239" s="151">
        <v>42</v>
      </c>
      <c r="C239" s="145"/>
      <c r="D239" s="145" t="s">
        <v>244</v>
      </c>
      <c r="E239" s="109"/>
      <c r="F239" s="109">
        <v>14771.13</v>
      </c>
      <c r="G239" s="96"/>
      <c r="H239" s="171"/>
    </row>
    <row r="240" spans="1:8" ht="15" customHeight="1" x14ac:dyDescent="0.25">
      <c r="A240" s="150"/>
      <c r="B240" s="151">
        <v>4221</v>
      </c>
      <c r="C240" s="145"/>
      <c r="D240" s="145" t="s">
        <v>247</v>
      </c>
      <c r="E240" s="109"/>
      <c r="F240" s="109">
        <v>14227.13</v>
      </c>
      <c r="G240" s="96"/>
      <c r="H240" s="171"/>
    </row>
    <row r="241" spans="1:8" ht="15" customHeight="1" x14ac:dyDescent="0.25">
      <c r="A241" s="150"/>
      <c r="B241" s="151">
        <v>4226</v>
      </c>
      <c r="C241" s="145"/>
      <c r="D241" s="145" t="s">
        <v>245</v>
      </c>
      <c r="E241" s="109"/>
      <c r="F241" s="109">
        <v>544</v>
      </c>
      <c r="G241" s="96"/>
      <c r="H241" s="171"/>
    </row>
    <row r="242" spans="1:8" s="29" customFormat="1" x14ac:dyDescent="0.25">
      <c r="A242" s="260" t="s">
        <v>197</v>
      </c>
      <c r="B242" s="261"/>
      <c r="C242" s="262"/>
      <c r="D242" s="136" t="s">
        <v>116</v>
      </c>
      <c r="E242" s="107">
        <v>17000</v>
      </c>
      <c r="F242" s="107">
        <v>17000</v>
      </c>
      <c r="G242" s="96" t="e">
        <f>F242/#REF!*100</f>
        <v>#REF!</v>
      </c>
      <c r="H242" s="171">
        <f t="shared" si="8"/>
        <v>100</v>
      </c>
    </row>
    <row r="243" spans="1:8" s="28" customFormat="1" x14ac:dyDescent="0.25">
      <c r="A243" s="254">
        <v>4</v>
      </c>
      <c r="B243" s="255"/>
      <c r="C243" s="256"/>
      <c r="D243" s="197" t="s">
        <v>198</v>
      </c>
      <c r="E243" s="96">
        <v>17000</v>
      </c>
      <c r="F243" s="96">
        <v>0</v>
      </c>
      <c r="G243" s="96" t="e">
        <f>F243/#REF!*100</f>
        <v>#REF!</v>
      </c>
      <c r="H243" s="171">
        <f t="shared" ref="H243:H246" si="10">F243/E243*100</f>
        <v>0</v>
      </c>
    </row>
    <row r="244" spans="1:8" s="28" customFormat="1" x14ac:dyDescent="0.25">
      <c r="A244" s="254">
        <v>42</v>
      </c>
      <c r="B244" s="255"/>
      <c r="C244" s="256"/>
      <c r="D244" s="197" t="s">
        <v>199</v>
      </c>
      <c r="E244" s="96">
        <v>0</v>
      </c>
      <c r="F244" s="96">
        <v>0</v>
      </c>
      <c r="G244" s="96" t="e">
        <f>F244/#REF!*100</f>
        <v>#REF!</v>
      </c>
      <c r="H244" s="171" t="e">
        <f t="shared" si="10"/>
        <v>#DIV/0!</v>
      </c>
    </row>
    <row r="245" spans="1:8" s="27" customFormat="1" x14ac:dyDescent="0.25">
      <c r="A245" s="138">
        <v>424</v>
      </c>
      <c r="B245" s="205"/>
      <c r="C245" s="206"/>
      <c r="D245" s="207" t="s">
        <v>157</v>
      </c>
      <c r="E245" s="100">
        <v>0</v>
      </c>
      <c r="F245" s="100">
        <v>0</v>
      </c>
      <c r="G245" s="107" t="e">
        <f>F245/#REF!*100</f>
        <v>#REF!</v>
      </c>
      <c r="H245" s="201" t="e">
        <f t="shared" si="10"/>
        <v>#DIV/0!</v>
      </c>
    </row>
    <row r="246" spans="1:8" x14ac:dyDescent="0.25">
      <c r="A246" s="257">
        <v>4241</v>
      </c>
      <c r="B246" s="258"/>
      <c r="C246" s="259"/>
      <c r="D246" s="162" t="s">
        <v>157</v>
      </c>
      <c r="E246" s="109">
        <v>0</v>
      </c>
      <c r="F246" s="109">
        <v>0</v>
      </c>
      <c r="G246" s="96" t="e">
        <f>F246/#REF!*100</f>
        <v>#REF!</v>
      </c>
      <c r="H246" s="171" t="e">
        <f t="shared" si="10"/>
        <v>#DIV/0!</v>
      </c>
    </row>
    <row r="247" spans="1:8" x14ac:dyDescent="0.25">
      <c r="E247" s="161"/>
    </row>
    <row r="249" spans="1:8" x14ac:dyDescent="0.25">
      <c r="B249" t="s">
        <v>218</v>
      </c>
      <c r="E249" s="41" t="s">
        <v>350</v>
      </c>
    </row>
    <row r="250" spans="1:8" x14ac:dyDescent="0.25">
      <c r="B250" t="s">
        <v>230</v>
      </c>
      <c r="E250" s="41" t="s">
        <v>351</v>
      </c>
    </row>
  </sheetData>
  <mergeCells count="22">
    <mergeCell ref="A7:C7"/>
    <mergeCell ref="A9:C9"/>
    <mergeCell ref="A3:G3"/>
    <mergeCell ref="A5:C5"/>
    <mergeCell ref="A1:J1"/>
    <mergeCell ref="A10:C10"/>
    <mergeCell ref="A11:C11"/>
    <mergeCell ref="A12:C12"/>
    <mergeCell ref="A42:C42"/>
    <mergeCell ref="A49:C49"/>
    <mergeCell ref="A243:C243"/>
    <mergeCell ref="A244:C244"/>
    <mergeCell ref="A246:C246"/>
    <mergeCell ref="A50:C50"/>
    <mergeCell ref="A69:C69"/>
    <mergeCell ref="A79:C79"/>
    <mergeCell ref="A242:C242"/>
    <mergeCell ref="A105:C105"/>
    <mergeCell ref="A106:C106"/>
    <mergeCell ref="A184:C184"/>
    <mergeCell ref="A219:C219"/>
    <mergeCell ref="A121:C121"/>
  </mergeCells>
  <pageMargins left="0.7" right="0.7" top="0.75" bottom="0.75" header="0.3" footer="0.3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Izvršenje po ekonomskoj klas.</vt:lpstr>
      <vt:lpstr>Izvršenje po izvorima</vt:lpstr>
      <vt:lpstr>Izvršenje prema funkcijskoj kl</vt:lpstr>
      <vt:lpstr>Izvršenje Računa financiranja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2025-03-27T10:59:14Z</cp:lastPrinted>
  <dcterms:created xsi:type="dcterms:W3CDTF">2022-08-12T12:51:27Z</dcterms:created>
  <dcterms:modified xsi:type="dcterms:W3CDTF">2025-03-31T08:51:26Z</dcterms:modified>
</cp:coreProperties>
</file>